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lawrence.blumer/Downloads/"/>
    </mc:Choice>
  </mc:AlternateContent>
  <xr:revisionPtr revIDLastSave="0" documentId="8_{2311C387-64C5-2D43-BCAF-81767A582254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NA" sheetId="1" r:id="rId1"/>
    <sheet name="NA Values" sheetId="2" r:id="rId2"/>
    <sheet name="Pivot Table 1" sheetId="3" r:id="rId3"/>
    <sheet name="NA Community Data" sheetId="4" r:id="rId4"/>
    <sheet name="EMB-PEA" sheetId="5" r:id="rId5"/>
    <sheet name="EMB-PEA Values" sheetId="6" r:id="rId6"/>
    <sheet name="Pivot Table 3" sheetId="7" r:id="rId7"/>
    <sheet name="EMB-PEA Community Data" sheetId="8" r:id="rId8"/>
  </sheets>
  <calcPr calcId="191029"/>
  <pivotCaches>
    <pivotCache cacheId="6" r:id="rId9"/>
    <pivotCache cacheId="11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8" l="1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S35" i="8" s="1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S34" i="8" s="1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S33" i="8" s="1"/>
  <c r="T33" i="8" s="1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S32" i="8" s="1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S31" i="8" s="1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S30" i="8" s="1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S29" i="8" s="1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S28" i="8" s="1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S27" i="8" s="1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S26" i="8" s="1"/>
  <c r="T26" i="8" s="1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S23" i="8" s="1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S22" i="8" s="1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S21" i="8" s="1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S20" i="8" s="1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S19" i="8" s="1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S18" i="8" s="1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S17" i="8" s="1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S16" i="8" s="1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S15" i="8" s="1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S14" i="8" s="1"/>
  <c r="T11" i="8"/>
  <c r="T10" i="8"/>
  <c r="T9" i="8"/>
  <c r="U9" i="8" s="1"/>
  <c r="T8" i="8"/>
  <c r="T7" i="8"/>
  <c r="T6" i="8"/>
  <c r="T5" i="8"/>
  <c r="T4" i="8"/>
  <c r="T3" i="8"/>
  <c r="T2" i="8"/>
  <c r="U2" i="8" s="1"/>
  <c r="K32" i="4"/>
  <c r="J32" i="4"/>
  <c r="I32" i="4"/>
  <c r="H32" i="4"/>
  <c r="G32" i="4"/>
  <c r="F32" i="4"/>
  <c r="E32" i="4"/>
  <c r="D32" i="4"/>
  <c r="C32" i="4"/>
  <c r="L32" i="4" s="1"/>
  <c r="K31" i="4"/>
  <c r="J31" i="4"/>
  <c r="I31" i="4"/>
  <c r="H31" i="4"/>
  <c r="G31" i="4"/>
  <c r="F31" i="4"/>
  <c r="E31" i="4"/>
  <c r="D31" i="4"/>
  <c r="C31" i="4"/>
  <c r="L31" i="4" s="1"/>
  <c r="K30" i="4"/>
  <c r="J30" i="4"/>
  <c r="I30" i="4"/>
  <c r="H30" i="4"/>
  <c r="G30" i="4"/>
  <c r="F30" i="4"/>
  <c r="E30" i="4"/>
  <c r="D30" i="4"/>
  <c r="C30" i="4"/>
  <c r="L30" i="4" s="1"/>
  <c r="K29" i="4"/>
  <c r="J29" i="4"/>
  <c r="I29" i="4"/>
  <c r="H29" i="4"/>
  <c r="G29" i="4"/>
  <c r="F29" i="4"/>
  <c r="E29" i="4"/>
  <c r="D29" i="4"/>
  <c r="L29" i="4" s="1"/>
  <c r="M29" i="4" s="1"/>
  <c r="C29" i="4"/>
  <c r="K28" i="4"/>
  <c r="J28" i="4"/>
  <c r="I28" i="4"/>
  <c r="H28" i="4"/>
  <c r="G28" i="4"/>
  <c r="F28" i="4"/>
  <c r="E28" i="4"/>
  <c r="D28" i="4"/>
  <c r="C28" i="4"/>
  <c r="L28" i="4" s="1"/>
  <c r="K27" i="4"/>
  <c r="J27" i="4"/>
  <c r="I27" i="4"/>
  <c r="H27" i="4"/>
  <c r="G27" i="4"/>
  <c r="F27" i="4"/>
  <c r="E27" i="4"/>
  <c r="D27" i="4"/>
  <c r="C27" i="4"/>
  <c r="L27" i="4" s="1"/>
  <c r="K26" i="4"/>
  <c r="J26" i="4"/>
  <c r="I26" i="4"/>
  <c r="H26" i="4"/>
  <c r="G26" i="4"/>
  <c r="F26" i="4"/>
  <c r="E26" i="4"/>
  <c r="D26" i="4"/>
  <c r="L26" i="4" s="1"/>
  <c r="C26" i="4"/>
  <c r="K25" i="4"/>
  <c r="J25" i="4"/>
  <c r="I25" i="4"/>
  <c r="H25" i="4"/>
  <c r="G25" i="4"/>
  <c r="F25" i="4"/>
  <c r="E25" i="4"/>
  <c r="D25" i="4"/>
  <c r="C25" i="4"/>
  <c r="L25" i="4" s="1"/>
  <c r="L21" i="4"/>
  <c r="N21" i="4" s="1"/>
  <c r="K21" i="4"/>
  <c r="J21" i="4"/>
  <c r="I21" i="4"/>
  <c r="H21" i="4"/>
  <c r="G21" i="4"/>
  <c r="F21" i="4"/>
  <c r="E21" i="4"/>
  <c r="D21" i="4"/>
  <c r="C21" i="4"/>
  <c r="K20" i="4"/>
  <c r="J20" i="4"/>
  <c r="I20" i="4"/>
  <c r="H20" i="4"/>
  <c r="G20" i="4"/>
  <c r="F20" i="4"/>
  <c r="E20" i="4"/>
  <c r="D20" i="4"/>
  <c r="C20" i="4"/>
  <c r="L20" i="4" s="1"/>
  <c r="K19" i="4"/>
  <c r="J19" i="4"/>
  <c r="I19" i="4"/>
  <c r="H19" i="4"/>
  <c r="G19" i="4"/>
  <c r="F19" i="4"/>
  <c r="E19" i="4"/>
  <c r="D19" i="4"/>
  <c r="C19" i="4"/>
  <c r="L19" i="4" s="1"/>
  <c r="K18" i="4"/>
  <c r="J18" i="4"/>
  <c r="I18" i="4"/>
  <c r="H18" i="4"/>
  <c r="G18" i="4"/>
  <c r="F18" i="4"/>
  <c r="E18" i="4"/>
  <c r="D18" i="4"/>
  <c r="C18" i="4"/>
  <c r="L18" i="4" s="1"/>
  <c r="K17" i="4"/>
  <c r="J17" i="4"/>
  <c r="I17" i="4"/>
  <c r="H17" i="4"/>
  <c r="G17" i="4"/>
  <c r="F17" i="4"/>
  <c r="E17" i="4"/>
  <c r="D17" i="4"/>
  <c r="L17" i="4" s="1"/>
  <c r="C17" i="4"/>
  <c r="K16" i="4"/>
  <c r="J16" i="4"/>
  <c r="I16" i="4"/>
  <c r="H16" i="4"/>
  <c r="G16" i="4"/>
  <c r="F16" i="4"/>
  <c r="E16" i="4"/>
  <c r="D16" i="4"/>
  <c r="C16" i="4"/>
  <c r="L16" i="4" s="1"/>
  <c r="K15" i="4"/>
  <c r="J15" i="4"/>
  <c r="I15" i="4"/>
  <c r="H15" i="4"/>
  <c r="G15" i="4"/>
  <c r="F15" i="4"/>
  <c r="E15" i="4"/>
  <c r="D15" i="4"/>
  <c r="L15" i="4" s="1"/>
  <c r="C15" i="4"/>
  <c r="K14" i="4"/>
  <c r="J14" i="4"/>
  <c r="I14" i="4"/>
  <c r="H14" i="4"/>
  <c r="G14" i="4"/>
  <c r="F14" i="4"/>
  <c r="E14" i="4"/>
  <c r="D14" i="4"/>
  <c r="C14" i="4"/>
  <c r="L14" i="4" s="1"/>
  <c r="M9" i="4"/>
  <c r="M8" i="4"/>
  <c r="N6" i="4" s="1"/>
  <c r="M7" i="4"/>
  <c r="M6" i="4"/>
  <c r="M5" i="4"/>
  <c r="M4" i="4"/>
  <c r="M3" i="4"/>
  <c r="M2" i="4"/>
  <c r="N2" i="4" s="1"/>
  <c r="U15" i="8" l="1"/>
  <c r="T15" i="8"/>
  <c r="U19" i="8"/>
  <c r="T19" i="8"/>
  <c r="N18" i="4"/>
  <c r="M18" i="4"/>
  <c r="N20" i="4"/>
  <c r="M20" i="4"/>
  <c r="U14" i="8"/>
  <c r="T14" i="8"/>
  <c r="T22" i="8"/>
  <c r="U22" i="8"/>
  <c r="N14" i="4"/>
  <c r="M14" i="4"/>
  <c r="U17" i="8"/>
  <c r="T17" i="8"/>
  <c r="U18" i="8"/>
  <c r="T18" i="8"/>
  <c r="U21" i="8"/>
  <c r="T21" i="8"/>
  <c r="N17" i="4"/>
  <c r="M17" i="4"/>
  <c r="N19" i="4"/>
  <c r="M19" i="4"/>
  <c r="M25" i="4"/>
  <c r="U16" i="8"/>
  <c r="T16" i="8"/>
  <c r="T20" i="8"/>
  <c r="U20" i="8"/>
  <c r="U23" i="8"/>
  <c r="T23" i="8"/>
  <c r="N15" i="4"/>
  <c r="M15" i="4"/>
  <c r="N16" i="4"/>
  <c r="M16" i="4"/>
  <c r="M21" i="4"/>
  <c r="Y14" i="8" l="1"/>
  <c r="P18" i="4"/>
  <c r="W14" i="8"/>
  <c r="P14" i="4"/>
  <c r="W21" i="8"/>
  <c r="Y21" i="8"/>
</calcChain>
</file>

<file path=xl/sharedStrings.xml><?xml version="1.0" encoding="utf-8"?>
<sst xmlns="http://schemas.openxmlformats.org/spreadsheetml/2006/main" count="1016" uniqueCount="103">
  <si>
    <t>Treatment</t>
  </si>
  <si>
    <t>Source</t>
  </si>
  <si>
    <t>host</t>
  </si>
  <si>
    <t>sex</t>
  </si>
  <si>
    <t>stage</t>
  </si>
  <si>
    <t>media</t>
  </si>
  <si>
    <t>color</t>
  </si>
  <si>
    <t>gloss</t>
  </si>
  <si>
    <t>form</t>
  </si>
  <si>
    <t>elevation</t>
  </si>
  <si>
    <t>CFU #</t>
  </si>
  <si>
    <t>Full CFU#</t>
  </si>
  <si>
    <t>Adzuki</t>
  </si>
  <si>
    <t>KB Adzuki 0.1</t>
  </si>
  <si>
    <t>adzuki</t>
  </si>
  <si>
    <t>F</t>
  </si>
  <si>
    <t>adult</t>
  </si>
  <si>
    <t>NA</t>
  </si>
  <si>
    <t>white</t>
  </si>
  <si>
    <t>shiny</t>
  </si>
  <si>
    <t>circular</t>
  </si>
  <si>
    <t>flat</t>
  </si>
  <si>
    <t>BEP</t>
  </si>
  <si>
    <t>SM BEP 0.1</t>
  </si>
  <si>
    <t>offwhite</t>
  </si>
  <si>
    <t>matte</t>
  </si>
  <si>
    <t>irregular</t>
  </si>
  <si>
    <t>raised</t>
  </si>
  <si>
    <t>brown</t>
  </si>
  <si>
    <t>JD Adzuki 0.1</t>
  </si>
  <si>
    <t>JP BEP Full</t>
  </si>
  <si>
    <t>convex</t>
  </si>
  <si>
    <t>AH Adzuki 0.1</t>
  </si>
  <si>
    <t>KS BEP 0.1</t>
  </si>
  <si>
    <t>DJ Adzuki 0.1</t>
  </si>
  <si>
    <t>TT BEP 0.1</t>
  </si>
  <si>
    <t>Taxon</t>
  </si>
  <si>
    <t>NAwhiteshinycircularflat</t>
  </si>
  <si>
    <t>NAoffwhitemattecircularflat</t>
  </si>
  <si>
    <t>NAwhiteshinyirregularraised</t>
  </si>
  <si>
    <t>NAbrownmattecircularflat</t>
  </si>
  <si>
    <t>NAoffwhiteshinycircularraised</t>
  </si>
  <si>
    <t>NAoffwhitemattecircularconvex</t>
  </si>
  <si>
    <t>NAoffwhitematteirregularraised</t>
  </si>
  <si>
    <t>NAwhiteshinyirregularflat</t>
  </si>
  <si>
    <t>NAwhitemattecircularflat</t>
  </si>
  <si>
    <t>SUM of Full CFU#</t>
  </si>
  <si>
    <t>Grand Total</t>
  </si>
  <si>
    <t>Taxon 1</t>
  </si>
  <si>
    <t>Taxon 2</t>
  </si>
  <si>
    <t>Taxon 3</t>
  </si>
  <si>
    <t>Taxon 4</t>
  </si>
  <si>
    <t>Taxon 5</t>
  </si>
  <si>
    <t>Taxon 6</t>
  </si>
  <si>
    <t>Taxon 7</t>
  </si>
  <si>
    <t>Taxon 8</t>
  </si>
  <si>
    <t>Taxon 9</t>
  </si>
  <si>
    <t>Abundance</t>
  </si>
  <si>
    <t>Richness</t>
  </si>
  <si>
    <t>Mean Richness</t>
  </si>
  <si>
    <t>Blackeye pea</t>
  </si>
  <si>
    <t>Simpson D</t>
  </si>
  <si>
    <t>Inverse 1-D</t>
  </si>
  <si>
    <t>Reciprocal 1/D</t>
  </si>
  <si>
    <t>Mean Reciprocal</t>
  </si>
  <si>
    <t>Shannon</t>
  </si>
  <si>
    <t>Mean Shannon</t>
  </si>
  <si>
    <t>AB Adzuki 0.1</t>
  </si>
  <si>
    <t>EMB</t>
  </si>
  <si>
    <t>red</t>
  </si>
  <si>
    <t>LC Adzuki 0.1</t>
  </si>
  <si>
    <t>PEA</t>
  </si>
  <si>
    <t>DL BEP 0.1</t>
  </si>
  <si>
    <t>CC Adzuki 0.1</t>
  </si>
  <si>
    <t>CH Adzuki 0.1</t>
  </si>
  <si>
    <t>CK Adzuki 0.1</t>
  </si>
  <si>
    <t>EMBredshinycircularraised</t>
  </si>
  <si>
    <t>PEAoffwhitematteirregularraised</t>
  </si>
  <si>
    <t>PEAwhiteshinycircularflat</t>
  </si>
  <si>
    <t>PEAwhiteshinyirregularraised</t>
  </si>
  <si>
    <t>PEAwhitemattecircularraised</t>
  </si>
  <si>
    <t>PEAoffwhitemattecircularflat</t>
  </si>
  <si>
    <t>EMBoffwhiteshinyirregularraised</t>
  </si>
  <si>
    <t>PEAwhitematteirregularraised</t>
  </si>
  <si>
    <t>EMBredmattecircularflat</t>
  </si>
  <si>
    <t>EMBredmattecircularraised</t>
  </si>
  <si>
    <t>EMBredshinycircularflat</t>
  </si>
  <si>
    <t>PEAwhiteshinycircularraised</t>
  </si>
  <si>
    <t>PEAoffwhiteshinycircularflat</t>
  </si>
  <si>
    <t>PEAoffwhiteshinyirregularflat</t>
  </si>
  <si>
    <t>EMBwhiteshinycircularflat</t>
  </si>
  <si>
    <t>PEAwhiteshinyirregularflat</t>
  </si>
  <si>
    <t>Taxon 10</t>
  </si>
  <si>
    <t>Taxon 11</t>
  </si>
  <si>
    <t>Taxon 12</t>
  </si>
  <si>
    <t>Taxon 13</t>
  </si>
  <si>
    <t>Taxon 14</t>
  </si>
  <si>
    <t>Taxon 15</t>
  </si>
  <si>
    <t>Taxon 16</t>
  </si>
  <si>
    <t>1/D</t>
  </si>
  <si>
    <t>1-D</t>
  </si>
  <si>
    <t>Mean Reciprocal 1/D</t>
  </si>
  <si>
    <t>Mean Inverse 1-D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</si>
</sst>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7" xfId="0" applyNumberFormat="1" applyBorder="1"/>
    <xf numFmtId="0" fontId="0" fillId="0" borderId="0" xfId="0" applyNumberFormat="1"/>
    <xf numFmtId="0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757575"/>
                </a:solidFill>
                <a:latin typeface="+mn-lt"/>
              </a:defRPr>
            </a:pPr>
            <a:r>
              <a:rPr sz="1600" b="0">
                <a:solidFill>
                  <a:srgbClr val="757575"/>
                </a:solidFill>
                <a:latin typeface="+mn-lt"/>
              </a:rPr>
              <a:t>Taxon Richness Bean Beetle Microbiomes from Adzuki beans and Blackeye peas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'NA Community Data'!$S$1</c:f>
              <c:strCache>
                <c:ptCount val="1"/>
                <c:pt idx="0">
                  <c:v>Mean Richness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'NA Community Data'!$R$2:$R$3</c:f>
              <c:strCache>
                <c:ptCount val="2"/>
                <c:pt idx="0">
                  <c:v>Adzuki</c:v>
                </c:pt>
                <c:pt idx="1">
                  <c:v>Blackeye pea</c:v>
                </c:pt>
              </c:strCache>
            </c:strRef>
          </c:cat>
          <c:val>
            <c:numRef>
              <c:f>'NA Community Data'!$S$2:$S$3</c:f>
              <c:numCache>
                <c:formatCode>General</c:formatCode>
                <c:ptCount val="2"/>
                <c:pt idx="0">
                  <c:v>1.5</c:v>
                </c:pt>
                <c:pt idx="1">
                  <c:v>1.75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FEC-9249-ACF1-78CB52567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2231023"/>
        <c:axId val="255302990"/>
      </c:barChart>
      <c:catAx>
        <c:axId val="2132231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Treatment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5302990"/>
        <c:crosses val="autoZero"/>
        <c:auto val="1"/>
        <c:lblAlgn val="ctr"/>
        <c:lblOffset val="100"/>
        <c:noMultiLvlLbl val="1"/>
      </c:catAx>
      <c:valAx>
        <c:axId val="2553029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Mean Richness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3223102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342900</xdr:colOff>
      <xdr:row>4</xdr:row>
      <xdr:rowOff>47625</xdr:rowOff>
    </xdr:from>
    <xdr:ext cx="67056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wrence Blumer" refreshedDate="45063.703944212961" refreshedVersion="8" recordCount="20" xr:uid="{00000000-000A-0000-FFFF-FFFF01000000}">
  <cacheSource type="worksheet">
    <worksheetSource ref="A1:L21" sheet="EMB-PEA Values"/>
  </cacheSource>
  <cacheFields count="12">
    <cacheField name="Treatment" numFmtId="0">
      <sharedItems count="2">
        <s v="Adzuki"/>
        <s v="BEP"/>
      </sharedItems>
    </cacheField>
    <cacheField name="Source" numFmtId="0">
      <sharedItems count="10">
        <s v="AB Adzuki 0.1"/>
        <s v="LC Adzuki 0.1"/>
        <s v="DL BEP 0.1"/>
        <s v="CC Adzuki 0.1"/>
        <s v="CH Adzuki 0.1"/>
        <s v="JD Adzuki 0.1"/>
        <s v="KS BEP 0.1"/>
        <s v="CK Adzuki 0.1"/>
        <s v="DJ Adzuki 0.1"/>
        <s v="TT BEP 0.1"/>
      </sharedItems>
    </cacheField>
    <cacheField name="host" numFmtId="0">
      <sharedItems/>
    </cacheField>
    <cacheField name="sex" numFmtId="0">
      <sharedItems/>
    </cacheField>
    <cacheField name="stage" numFmtId="0">
      <sharedItems/>
    </cacheField>
    <cacheField name="media" numFmtId="0">
      <sharedItems/>
    </cacheField>
    <cacheField name="color" numFmtId="0">
      <sharedItems/>
    </cacheField>
    <cacheField name="gloss" numFmtId="0">
      <sharedItems/>
    </cacheField>
    <cacheField name="form" numFmtId="0">
      <sharedItems/>
    </cacheField>
    <cacheField name="elevation" numFmtId="0">
      <sharedItems/>
    </cacheField>
    <cacheField name="Full CFU#" numFmtId="0">
      <sharedItems containsSemiMixedTypes="0" containsString="0" containsNumber="1" containsInteger="1" minValue="20" maxValue="9440"/>
    </cacheField>
    <cacheField name="Taxon" numFmtId="0">
      <sharedItems count="16">
        <s v="EMBredshinycircularraised"/>
        <s v="PEAoffwhitematteirregularraised"/>
        <s v="PEAwhiteshinycircularflat"/>
        <s v="PEAwhiteshinyirregularraised"/>
        <s v="PEAwhitemattecircularraised"/>
        <s v="PEAoffwhitemattecircularflat"/>
        <s v="EMBoffwhiteshinyirregularraised"/>
        <s v="PEAwhitematteirregularraised"/>
        <s v="EMBredmattecircularflat"/>
        <s v="EMBredmattecircularraised"/>
        <s v="EMBredshinycircularflat"/>
        <s v="PEAwhiteshinycircularraised"/>
        <s v="PEAoffwhiteshinycircularflat"/>
        <s v="PEAoffwhiteshinyirregularflat"/>
        <s v="EMBwhiteshinycircularflat"/>
        <s v="PEAwhiteshinyirregularfl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awrence Blumer" refreshedDate="45063.703944444445" refreshedVersion="8" recordCount="13" xr:uid="{00000000-000A-0000-FFFF-FFFF00000000}">
  <cacheSource type="worksheet">
    <worksheetSource ref="A1:L14" sheet="NA Values"/>
  </cacheSource>
  <cacheFields count="12">
    <cacheField name="Treatment" numFmtId="0">
      <sharedItems count="2">
        <s v="Adzuki"/>
        <s v="BEP"/>
      </sharedItems>
    </cacheField>
    <cacheField name="Source" numFmtId="0">
      <sharedItems count="8">
        <s v="KB Adzuki 0.1"/>
        <s v="SM BEP 0.1"/>
        <s v="JD Adzuki 0.1"/>
        <s v="JP BEP Full"/>
        <s v="AH Adzuki 0.1"/>
        <s v="KS BEP 0.1"/>
        <s v="DJ Adzuki 0.1"/>
        <s v="TT BEP 0.1"/>
      </sharedItems>
    </cacheField>
    <cacheField name="host" numFmtId="0">
      <sharedItems/>
    </cacheField>
    <cacheField name="sex" numFmtId="0">
      <sharedItems/>
    </cacheField>
    <cacheField name="stage" numFmtId="0">
      <sharedItems/>
    </cacheField>
    <cacheField name="media" numFmtId="0">
      <sharedItems/>
    </cacheField>
    <cacheField name="color" numFmtId="0">
      <sharedItems/>
    </cacheField>
    <cacheField name="gloss" numFmtId="0">
      <sharedItems/>
    </cacheField>
    <cacheField name="form" numFmtId="0">
      <sharedItems/>
    </cacheField>
    <cacheField name="elevation" numFmtId="0">
      <sharedItems/>
    </cacheField>
    <cacheField name="Full CFU#" numFmtId="0">
      <sharedItems containsSemiMixedTypes="0" containsString="0" containsNumber="1" containsInteger="1" minValue="3" maxValue="7800"/>
    </cacheField>
    <cacheField name="Taxon" numFmtId="0">
      <sharedItems count="9">
        <s v="NAwhiteshinycircularflat"/>
        <s v="NAoffwhitemattecircularflat"/>
        <s v="NAwhiteshinyirregularraised"/>
        <s v="NAbrownmattecircularflat"/>
        <s v="NAoffwhiteshinycircularraised"/>
        <s v="NAoffwhitemattecircularconvex"/>
        <s v="NAoffwhitematteirregularraised"/>
        <s v="NAwhiteshinyirregularflat"/>
        <s v="NAwhitemattecircularfl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s v="adzuki"/>
    <s v="F"/>
    <s v="adult"/>
    <s v="EMB"/>
    <s v="red"/>
    <s v="shiny"/>
    <s v="circular"/>
    <s v="raised"/>
    <n v="5200"/>
    <x v="0"/>
  </r>
  <r>
    <x v="0"/>
    <x v="1"/>
    <s v="adzuki"/>
    <s v="F"/>
    <s v="adult"/>
    <s v="PEA"/>
    <s v="offwhite"/>
    <s v="matte"/>
    <s v="irregular"/>
    <s v="raised"/>
    <n v="160"/>
    <x v="1"/>
  </r>
  <r>
    <x v="0"/>
    <x v="1"/>
    <s v="adzuki"/>
    <s v="F"/>
    <s v="adult"/>
    <s v="PEA"/>
    <s v="white"/>
    <s v="shiny"/>
    <s v="circular"/>
    <s v="flat"/>
    <n v="120"/>
    <x v="2"/>
  </r>
  <r>
    <x v="0"/>
    <x v="1"/>
    <s v="adzuki"/>
    <s v="F"/>
    <s v="adult"/>
    <s v="PEA"/>
    <s v="white"/>
    <s v="shiny"/>
    <s v="irregular"/>
    <s v="raised"/>
    <n v="260"/>
    <x v="3"/>
  </r>
  <r>
    <x v="1"/>
    <x v="2"/>
    <s v="BEP"/>
    <s v="F"/>
    <s v="adult"/>
    <s v="PEA"/>
    <s v="white"/>
    <s v="matte"/>
    <s v="circular"/>
    <s v="raised"/>
    <n v="2510"/>
    <x v="4"/>
  </r>
  <r>
    <x v="1"/>
    <x v="2"/>
    <s v="BEP"/>
    <s v="F"/>
    <s v="adult"/>
    <s v="PEA"/>
    <s v="offwhite"/>
    <s v="matte"/>
    <s v="circular"/>
    <s v="flat"/>
    <n v="2550"/>
    <x v="5"/>
  </r>
  <r>
    <x v="0"/>
    <x v="3"/>
    <s v="adzuki"/>
    <s v="F"/>
    <s v="adult"/>
    <s v="EMB"/>
    <s v="offwhite"/>
    <s v="shiny"/>
    <s v="irregular"/>
    <s v="raised"/>
    <n v="1200"/>
    <x v="6"/>
  </r>
  <r>
    <x v="0"/>
    <x v="3"/>
    <s v="adzuki"/>
    <s v="F"/>
    <s v="adult"/>
    <s v="PEA"/>
    <s v="offwhite"/>
    <s v="matte"/>
    <s v="irregular"/>
    <s v="raised"/>
    <n v="2500"/>
    <x v="1"/>
  </r>
  <r>
    <x v="0"/>
    <x v="4"/>
    <s v="adzuki"/>
    <s v="F"/>
    <s v="adult"/>
    <s v="PEA"/>
    <s v="offwhite"/>
    <s v="matte"/>
    <s v="circular"/>
    <s v="flat"/>
    <n v="1120"/>
    <x v="5"/>
  </r>
  <r>
    <x v="0"/>
    <x v="4"/>
    <s v="adzuki"/>
    <s v="F"/>
    <s v="adult"/>
    <s v="PEA"/>
    <s v="white"/>
    <s v="matte"/>
    <s v="irregular"/>
    <s v="raised"/>
    <n v="1200"/>
    <x v="7"/>
  </r>
  <r>
    <x v="0"/>
    <x v="4"/>
    <s v="adzuki"/>
    <s v="F"/>
    <s v="adult"/>
    <s v="PEA"/>
    <s v="white"/>
    <s v="matte"/>
    <s v="circular"/>
    <s v="raised"/>
    <n v="2720"/>
    <x v="4"/>
  </r>
  <r>
    <x v="0"/>
    <x v="5"/>
    <s v="adzuki"/>
    <s v="F"/>
    <s v="adult"/>
    <s v="EMB"/>
    <s v="red"/>
    <s v="matte"/>
    <s v="circular"/>
    <s v="flat"/>
    <n v="9300"/>
    <x v="8"/>
  </r>
  <r>
    <x v="0"/>
    <x v="5"/>
    <s v="adzuki"/>
    <s v="F"/>
    <s v="adult"/>
    <s v="EMB"/>
    <s v="red"/>
    <s v="matte"/>
    <s v="circular"/>
    <s v="raised"/>
    <n v="1000"/>
    <x v="9"/>
  </r>
  <r>
    <x v="0"/>
    <x v="5"/>
    <s v="adzuki"/>
    <s v="F"/>
    <s v="adult"/>
    <s v="EMB"/>
    <s v="red"/>
    <s v="shiny"/>
    <s v="circular"/>
    <s v="flat"/>
    <n v="6000"/>
    <x v="10"/>
  </r>
  <r>
    <x v="1"/>
    <x v="6"/>
    <s v="BEP"/>
    <s v="F"/>
    <s v="adult"/>
    <s v="PEA"/>
    <s v="white"/>
    <s v="shiny"/>
    <s v="circular"/>
    <s v="raised"/>
    <n v="20"/>
    <x v="11"/>
  </r>
  <r>
    <x v="0"/>
    <x v="7"/>
    <s v="adzuki"/>
    <s v="F"/>
    <s v="adult"/>
    <s v="PEA"/>
    <s v="offwhite"/>
    <s v="shiny"/>
    <s v="circular"/>
    <s v="flat"/>
    <n v="1240"/>
    <x v="12"/>
  </r>
  <r>
    <x v="0"/>
    <x v="7"/>
    <s v="adzuki"/>
    <s v="F"/>
    <s v="adult"/>
    <s v="PEA"/>
    <s v="offwhite"/>
    <s v="matte"/>
    <s v="circular"/>
    <s v="flat"/>
    <n v="1840"/>
    <x v="5"/>
  </r>
  <r>
    <x v="0"/>
    <x v="7"/>
    <s v="adzuki"/>
    <s v="F"/>
    <s v="adult"/>
    <s v="PEA"/>
    <s v="offwhite"/>
    <s v="shiny"/>
    <s v="irregular"/>
    <s v="flat"/>
    <n v="2000"/>
    <x v="13"/>
  </r>
  <r>
    <x v="0"/>
    <x v="8"/>
    <s v="adzuki"/>
    <s v="F"/>
    <s v="adult"/>
    <s v="EMB"/>
    <s v="white"/>
    <s v="shiny"/>
    <s v="circular"/>
    <s v="flat"/>
    <n v="640"/>
    <x v="14"/>
  </r>
  <r>
    <x v="1"/>
    <x v="9"/>
    <s v="BEP"/>
    <s v="F"/>
    <s v="adult"/>
    <s v="PEA"/>
    <s v="white"/>
    <s v="shiny"/>
    <s v="irregular"/>
    <s v="flat"/>
    <n v="9440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">
  <r>
    <x v="0"/>
    <x v="0"/>
    <s v="adzuki"/>
    <s v="F"/>
    <s v="adult"/>
    <s v="NA"/>
    <s v="white"/>
    <s v="shiny"/>
    <s v="circular"/>
    <s v="flat"/>
    <n v="2020"/>
    <x v="0"/>
  </r>
  <r>
    <x v="1"/>
    <x v="1"/>
    <s v="BEP"/>
    <s v="F"/>
    <s v="adult"/>
    <s v="NA"/>
    <s v="offwhite"/>
    <s v="matte"/>
    <s v="circular"/>
    <s v="flat"/>
    <n v="1480"/>
    <x v="1"/>
  </r>
  <r>
    <x v="1"/>
    <x v="1"/>
    <s v="BEP"/>
    <s v="F"/>
    <s v="adult"/>
    <s v="NA"/>
    <s v="white"/>
    <s v="shiny"/>
    <s v="irregular"/>
    <s v="raised"/>
    <n v="1560"/>
    <x v="2"/>
  </r>
  <r>
    <x v="1"/>
    <x v="1"/>
    <s v="BEP"/>
    <s v="F"/>
    <s v="adult"/>
    <s v="NA"/>
    <s v="brown"/>
    <s v="matte"/>
    <s v="circular"/>
    <s v="flat"/>
    <n v="720"/>
    <x v="3"/>
  </r>
  <r>
    <x v="0"/>
    <x v="2"/>
    <s v="adzuki"/>
    <s v="F"/>
    <s v="adult"/>
    <s v="NA"/>
    <s v="offwhite"/>
    <s v="shiny"/>
    <s v="circular"/>
    <s v="raised"/>
    <n v="6000"/>
    <x v="4"/>
  </r>
  <r>
    <x v="1"/>
    <x v="3"/>
    <s v="BEP"/>
    <s v="F"/>
    <s v="adult"/>
    <s v="NA"/>
    <s v="white"/>
    <s v="shiny"/>
    <s v="irregular"/>
    <s v="raised"/>
    <n v="30"/>
    <x v="2"/>
  </r>
  <r>
    <x v="1"/>
    <x v="3"/>
    <s v="BEP"/>
    <s v="F"/>
    <s v="adult"/>
    <s v="NA"/>
    <s v="offwhite"/>
    <s v="matte"/>
    <s v="circular"/>
    <s v="convex"/>
    <n v="3"/>
    <x v="5"/>
  </r>
  <r>
    <x v="0"/>
    <x v="4"/>
    <s v="adzuki"/>
    <s v="F"/>
    <s v="adult"/>
    <s v="NA"/>
    <s v="offwhite"/>
    <s v="matte"/>
    <s v="circular"/>
    <s v="flat"/>
    <n v="670"/>
    <x v="1"/>
  </r>
  <r>
    <x v="1"/>
    <x v="5"/>
    <s v="BEP"/>
    <s v="F"/>
    <s v="adult"/>
    <s v="NA"/>
    <s v="offwhite"/>
    <s v="matte"/>
    <s v="circular"/>
    <s v="flat"/>
    <n v="30"/>
    <x v="1"/>
  </r>
  <r>
    <x v="0"/>
    <x v="6"/>
    <s v="adzuki"/>
    <s v="F"/>
    <s v="adult"/>
    <s v="NA"/>
    <s v="offwhite"/>
    <s v="matte"/>
    <s v="irregular"/>
    <s v="raised"/>
    <n v="4400"/>
    <x v="6"/>
  </r>
  <r>
    <x v="0"/>
    <x v="6"/>
    <s v="adzuki"/>
    <s v="F"/>
    <s v="adult"/>
    <s v="NA"/>
    <s v="offwhite"/>
    <s v="matte"/>
    <s v="circular"/>
    <s v="flat"/>
    <n v="1020"/>
    <x v="1"/>
  </r>
  <r>
    <x v="0"/>
    <x v="6"/>
    <s v="adzuki"/>
    <s v="F"/>
    <s v="adult"/>
    <s v="NA"/>
    <s v="white"/>
    <s v="shiny"/>
    <s v="irregular"/>
    <s v="flat"/>
    <n v="6400"/>
    <x v="7"/>
  </r>
  <r>
    <x v="1"/>
    <x v="7"/>
    <s v="BEP"/>
    <s v="F"/>
    <s v="adult"/>
    <s v="NA"/>
    <s v="white"/>
    <s v="matte"/>
    <s v="circular"/>
    <s v="flat"/>
    <n v="780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 Table 1" cacheId="11" applyNumberFormats="0" applyBorderFormats="0" applyFontFormats="0" applyPatternFormats="0" applyAlignmentFormats="0" applyWidthHeightFormats="0" dataCaption="" updatedVersion="8" rowGrandTotals="0" compact="0" compactData="0">
  <location ref="A1:L10" firstHeaderRow="1" firstDataRow="2" firstDataCol="2"/>
  <pivotFields count="12">
    <pivotField name="Treatment" axis="axisRow" compact="0" outline="0" multipleItemSelectionAllowed="1" showAll="0" sortType="ascending" defaultSubtotal="0">
      <items count="2">
        <item x="0"/>
        <item x="1"/>
      </items>
    </pivotField>
    <pivotField name="Source" axis="axisRow" compact="0" outline="0" multipleItemSelectionAllowed="1" showAll="0" sortType="ascending">
      <items count="9">
        <item x="4"/>
        <item x="6"/>
        <item x="2"/>
        <item x="3"/>
        <item x="0"/>
        <item x="5"/>
        <item x="1"/>
        <item x="7"/>
        <item t="default"/>
      </items>
    </pivotField>
    <pivotField name="host" compact="0" outline="0" multipleItemSelectionAllowed="1" showAll="0"/>
    <pivotField name="sex" compact="0" outline="0" multipleItemSelectionAllowed="1" showAll="0"/>
    <pivotField name="stage" compact="0" outline="0" multipleItemSelectionAllowed="1" showAll="0"/>
    <pivotField name="media" compact="0" outline="0" multipleItemSelectionAllowed="1" showAll="0"/>
    <pivotField name="color" compact="0" outline="0" multipleItemSelectionAllowed="1" showAll="0"/>
    <pivotField name="gloss" compact="0" outline="0" multipleItemSelectionAllowed="1" showAll="0"/>
    <pivotField name="form" compact="0" outline="0" multipleItemSelectionAllowed="1" showAll="0"/>
    <pivotField name="elevation" compact="0" outline="0" multipleItemSelectionAllowed="1" showAll="0"/>
    <pivotField name="Full CFU#" dataField="1" compact="0" outline="0" multipleItemSelectionAllowed="1" showAll="0"/>
    <pivotField name="Taxon" axis="axisCol" compact="0" outline="0" multipleItemSelectionAllowed="1" showAll="0" sortType="ascending">
      <items count="10">
        <item x="3"/>
        <item x="5"/>
        <item x="1"/>
        <item x="6"/>
        <item x="4"/>
        <item x="8"/>
        <item x="0"/>
        <item x="7"/>
        <item x="2"/>
        <item t="default"/>
      </items>
    </pivotField>
  </pivotFields>
  <rowFields count="2">
    <field x="0"/>
    <field x="1"/>
  </rowFields>
  <rowItems count="8">
    <i>
      <x/>
      <x/>
    </i>
    <i r="1">
      <x v="1"/>
    </i>
    <i r="1">
      <x v="2"/>
    </i>
    <i r="1">
      <x v="4"/>
    </i>
    <i>
      <x v="1"/>
      <x v="3"/>
    </i>
    <i r="1">
      <x v="5"/>
    </i>
    <i r="1">
      <x v="6"/>
    </i>
    <i r="1">
      <x v="7"/>
    </i>
  </rowItems>
  <colFields count="1">
    <field x="1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Full CFU#" fld="10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 Table 3" cacheId="6" applyNumberFormats="0" applyBorderFormats="0" applyFontFormats="0" applyPatternFormats="0" applyAlignmentFormats="0" applyWidthHeightFormats="0" dataCaption="" updatedVersion="8" rowGrandTotals="0" compact="0" compactData="0">
  <location ref="A1:S12" firstHeaderRow="1" firstDataRow="2" firstDataCol="2"/>
  <pivotFields count="12">
    <pivotField name="Treatment" axis="axisRow" compact="0" outline="0" multipleItemSelectionAllowed="1" showAll="0" sortType="ascending" defaultSubtotal="0">
      <items count="2">
        <item x="0"/>
        <item x="1"/>
      </items>
    </pivotField>
    <pivotField name="Source" axis="axisRow" compact="0" outline="0" multipleItemSelectionAllowed="1" showAll="0" sortType="ascending">
      <items count="11">
        <item x="0"/>
        <item x="3"/>
        <item x="4"/>
        <item x="7"/>
        <item x="8"/>
        <item x="2"/>
        <item x="5"/>
        <item x="6"/>
        <item x="1"/>
        <item x="9"/>
        <item t="default"/>
      </items>
    </pivotField>
    <pivotField name="host" compact="0" outline="0" multipleItemSelectionAllowed="1" showAll="0"/>
    <pivotField name="sex" compact="0" outline="0" multipleItemSelectionAllowed="1" showAll="0"/>
    <pivotField name="stage" compact="0" outline="0" multipleItemSelectionAllowed="1" showAll="0"/>
    <pivotField name="media" compact="0" outline="0" multipleItemSelectionAllowed="1" showAll="0"/>
    <pivotField name="color" compact="0" outline="0" multipleItemSelectionAllowed="1" showAll="0"/>
    <pivotField name="gloss" compact="0" outline="0" multipleItemSelectionAllowed="1" showAll="0"/>
    <pivotField name="form" compact="0" outline="0" multipleItemSelectionAllowed="1" showAll="0"/>
    <pivotField name="elevation" compact="0" outline="0" multipleItemSelectionAllowed="1" showAll="0"/>
    <pivotField name="Full CFU#" dataField="1" compact="0" outline="0" multipleItemSelectionAllowed="1" showAll="0"/>
    <pivotField name="Taxon" axis="axisCol" compact="0" outline="0" multipleItemSelectionAllowed="1" showAll="0" sortType="ascending">
      <items count="17">
        <item x="6"/>
        <item x="8"/>
        <item x="9"/>
        <item x="10"/>
        <item x="0"/>
        <item x="14"/>
        <item x="5"/>
        <item x="1"/>
        <item x="12"/>
        <item x="13"/>
        <item x="4"/>
        <item x="7"/>
        <item x="2"/>
        <item x="11"/>
        <item x="15"/>
        <item x="3"/>
        <item t="default"/>
      </items>
    </pivotField>
  </pivotFields>
  <rowFields count="2">
    <field x="0"/>
    <field x="1"/>
  </rowFields>
  <rowItems count="10">
    <i>
      <x/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1"/>
      <x v="5"/>
    </i>
    <i r="1">
      <x v="7"/>
    </i>
    <i r="1">
      <x v="9"/>
    </i>
  </rowItems>
  <colFields count="1">
    <field x="11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SUM of Full CFU#" fld="10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4"/>
  <sheetViews>
    <sheetView tabSelected="1" workbookViewId="0">
      <selection activeCell="I21" sqref="I21"/>
    </sheetView>
  </sheetViews>
  <sheetFormatPr baseColWidth="10" defaultColWidth="12.6640625" defaultRowHeight="15.75" customHeight="1" x14ac:dyDescent="0.15"/>
  <cols>
    <col min="2" max="2" width="16.83203125" customWidth="1"/>
  </cols>
  <sheetData>
    <row r="1" spans="1:12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customHeight="1" x14ac:dyDescent="0.2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3">
        <v>202</v>
      </c>
      <c r="L2" s="3">
        <v>2020</v>
      </c>
    </row>
    <row r="3" spans="1:12" ht="15.75" customHeight="1" x14ac:dyDescent="0.25">
      <c r="A3" s="2" t="s">
        <v>22</v>
      </c>
      <c r="B3" s="2" t="s">
        <v>23</v>
      </c>
      <c r="C3" s="2" t="s">
        <v>22</v>
      </c>
      <c r="D3" s="2" t="s">
        <v>15</v>
      </c>
      <c r="E3" s="2" t="s">
        <v>16</v>
      </c>
      <c r="F3" s="2" t="s">
        <v>17</v>
      </c>
      <c r="G3" s="2" t="s">
        <v>24</v>
      </c>
      <c r="H3" s="2" t="s">
        <v>25</v>
      </c>
      <c r="I3" s="2" t="s">
        <v>20</v>
      </c>
      <c r="J3" s="2" t="s">
        <v>21</v>
      </c>
      <c r="K3" s="3">
        <v>148</v>
      </c>
      <c r="L3" s="3">
        <v>1480</v>
      </c>
    </row>
    <row r="4" spans="1:12" ht="15.75" customHeight="1" x14ac:dyDescent="0.25">
      <c r="A4" s="2" t="s">
        <v>22</v>
      </c>
      <c r="B4" s="2" t="s">
        <v>23</v>
      </c>
      <c r="C4" s="2" t="s">
        <v>22</v>
      </c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26</v>
      </c>
      <c r="J4" s="2" t="s">
        <v>27</v>
      </c>
      <c r="K4" s="3">
        <v>156</v>
      </c>
      <c r="L4" s="3">
        <v>1560</v>
      </c>
    </row>
    <row r="5" spans="1:12" ht="15.75" customHeight="1" x14ac:dyDescent="0.25">
      <c r="A5" s="2" t="s">
        <v>22</v>
      </c>
      <c r="B5" s="2" t="s">
        <v>23</v>
      </c>
      <c r="C5" s="2" t="s">
        <v>22</v>
      </c>
      <c r="D5" s="2" t="s">
        <v>15</v>
      </c>
      <c r="E5" s="2" t="s">
        <v>16</v>
      </c>
      <c r="F5" s="2" t="s">
        <v>17</v>
      </c>
      <c r="G5" s="2" t="s">
        <v>28</v>
      </c>
      <c r="H5" s="2" t="s">
        <v>25</v>
      </c>
      <c r="I5" s="2" t="s">
        <v>20</v>
      </c>
      <c r="J5" s="2" t="s">
        <v>21</v>
      </c>
      <c r="K5" s="3">
        <v>72</v>
      </c>
      <c r="L5" s="3">
        <v>720</v>
      </c>
    </row>
    <row r="6" spans="1:12" ht="15.75" customHeight="1" x14ac:dyDescent="0.25">
      <c r="A6" s="2" t="s">
        <v>12</v>
      </c>
      <c r="B6" s="2" t="s">
        <v>29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24</v>
      </c>
      <c r="H6" s="2" t="s">
        <v>19</v>
      </c>
      <c r="I6" s="2" t="s">
        <v>20</v>
      </c>
      <c r="J6" s="2" t="s">
        <v>27</v>
      </c>
      <c r="K6" s="3">
        <v>600</v>
      </c>
      <c r="L6" s="3">
        <v>6000</v>
      </c>
    </row>
    <row r="7" spans="1:12" ht="15.75" customHeight="1" x14ac:dyDescent="0.25">
      <c r="A7" s="2" t="s">
        <v>22</v>
      </c>
      <c r="B7" s="2" t="s">
        <v>30</v>
      </c>
      <c r="C7" s="2" t="s">
        <v>22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26</v>
      </c>
      <c r="J7" s="2" t="s">
        <v>27</v>
      </c>
      <c r="K7" s="4"/>
      <c r="L7" s="3">
        <v>30</v>
      </c>
    </row>
    <row r="8" spans="1:12" ht="15.75" customHeight="1" x14ac:dyDescent="0.25">
      <c r="A8" s="2" t="s">
        <v>22</v>
      </c>
      <c r="B8" s="2" t="s">
        <v>30</v>
      </c>
      <c r="C8" s="2" t="s">
        <v>22</v>
      </c>
      <c r="D8" s="2" t="s">
        <v>15</v>
      </c>
      <c r="E8" s="2" t="s">
        <v>16</v>
      </c>
      <c r="F8" s="2" t="s">
        <v>17</v>
      </c>
      <c r="G8" s="2" t="s">
        <v>24</v>
      </c>
      <c r="H8" s="2" t="s">
        <v>25</v>
      </c>
      <c r="I8" s="2" t="s">
        <v>20</v>
      </c>
      <c r="J8" s="2" t="s">
        <v>31</v>
      </c>
      <c r="K8" s="4"/>
      <c r="L8" s="3">
        <v>3</v>
      </c>
    </row>
    <row r="9" spans="1:12" ht="15.75" customHeight="1" x14ac:dyDescent="0.25">
      <c r="A9" s="2" t="s">
        <v>12</v>
      </c>
      <c r="B9" s="2" t="s">
        <v>32</v>
      </c>
      <c r="C9" s="2" t="s">
        <v>14</v>
      </c>
      <c r="D9" s="2" t="s">
        <v>15</v>
      </c>
      <c r="E9" s="2" t="s">
        <v>16</v>
      </c>
      <c r="F9" s="2" t="s">
        <v>17</v>
      </c>
      <c r="G9" s="2" t="s">
        <v>24</v>
      </c>
      <c r="H9" s="2" t="s">
        <v>25</v>
      </c>
      <c r="I9" s="2" t="s">
        <v>20</v>
      </c>
      <c r="J9" s="2" t="s">
        <v>21</v>
      </c>
      <c r="K9" s="3">
        <v>67</v>
      </c>
      <c r="L9" s="3">
        <v>670</v>
      </c>
    </row>
    <row r="10" spans="1:12" ht="15.75" customHeight="1" x14ac:dyDescent="0.25">
      <c r="A10" s="2" t="s">
        <v>22</v>
      </c>
      <c r="B10" s="2" t="s">
        <v>33</v>
      </c>
      <c r="C10" s="2" t="s">
        <v>22</v>
      </c>
      <c r="D10" s="2" t="s">
        <v>15</v>
      </c>
      <c r="E10" s="2" t="s">
        <v>16</v>
      </c>
      <c r="F10" s="2" t="s">
        <v>17</v>
      </c>
      <c r="G10" s="2" t="s">
        <v>24</v>
      </c>
      <c r="H10" s="2" t="s">
        <v>25</v>
      </c>
      <c r="I10" s="2" t="s">
        <v>20</v>
      </c>
      <c r="J10" s="2" t="s">
        <v>21</v>
      </c>
      <c r="K10" s="3">
        <v>3</v>
      </c>
      <c r="L10" s="3">
        <v>30</v>
      </c>
    </row>
    <row r="11" spans="1:12" ht="15.75" customHeight="1" x14ac:dyDescent="0.25">
      <c r="A11" s="2" t="s">
        <v>12</v>
      </c>
      <c r="B11" s="2" t="s">
        <v>34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24</v>
      </c>
      <c r="H11" s="2" t="s">
        <v>25</v>
      </c>
      <c r="I11" s="2" t="s">
        <v>26</v>
      </c>
      <c r="J11" s="2" t="s">
        <v>27</v>
      </c>
      <c r="K11" s="3">
        <v>440</v>
      </c>
      <c r="L11" s="3">
        <v>4400</v>
      </c>
    </row>
    <row r="12" spans="1:12" ht="15.75" customHeight="1" x14ac:dyDescent="0.25">
      <c r="A12" s="2" t="s">
        <v>12</v>
      </c>
      <c r="B12" s="2" t="s">
        <v>34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24</v>
      </c>
      <c r="H12" s="2" t="s">
        <v>25</v>
      </c>
      <c r="I12" s="2" t="s">
        <v>20</v>
      </c>
      <c r="J12" s="2" t="s">
        <v>21</v>
      </c>
      <c r="K12" s="3">
        <v>102</v>
      </c>
      <c r="L12" s="3">
        <v>1020</v>
      </c>
    </row>
    <row r="13" spans="1:12" ht="15.75" customHeight="1" x14ac:dyDescent="0.25">
      <c r="A13" s="2" t="s">
        <v>12</v>
      </c>
      <c r="B13" s="2" t="s">
        <v>34</v>
      </c>
      <c r="C13" s="2" t="s">
        <v>14</v>
      </c>
      <c r="D13" s="2" t="s">
        <v>15</v>
      </c>
      <c r="E13" s="2" t="s">
        <v>16</v>
      </c>
      <c r="F13" s="2" t="s">
        <v>17</v>
      </c>
      <c r="G13" s="2" t="s">
        <v>18</v>
      </c>
      <c r="H13" s="2" t="s">
        <v>19</v>
      </c>
      <c r="I13" s="2" t="s">
        <v>26</v>
      </c>
      <c r="J13" s="2" t="s">
        <v>21</v>
      </c>
      <c r="K13" s="3">
        <v>640</v>
      </c>
      <c r="L13" s="3">
        <v>6400</v>
      </c>
    </row>
    <row r="14" spans="1:12" ht="15.75" customHeight="1" x14ac:dyDescent="0.25">
      <c r="A14" s="2" t="s">
        <v>22</v>
      </c>
      <c r="B14" s="2" t="s">
        <v>35</v>
      </c>
      <c r="C14" s="2" t="s">
        <v>22</v>
      </c>
      <c r="D14" s="2" t="s">
        <v>15</v>
      </c>
      <c r="E14" s="2" t="s">
        <v>16</v>
      </c>
      <c r="F14" s="2" t="s">
        <v>17</v>
      </c>
      <c r="G14" s="2" t="s">
        <v>18</v>
      </c>
      <c r="H14" s="2" t="s">
        <v>25</v>
      </c>
      <c r="I14" s="2" t="s">
        <v>20</v>
      </c>
      <c r="J14" s="2" t="s">
        <v>21</v>
      </c>
      <c r="K14" s="3">
        <v>780</v>
      </c>
      <c r="L14" s="3">
        <v>7800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14"/>
  <sheetViews>
    <sheetView workbookViewId="0"/>
  </sheetViews>
  <sheetFormatPr baseColWidth="10" defaultColWidth="12.6640625" defaultRowHeight="15.75" customHeight="1" x14ac:dyDescent="0.15"/>
  <sheetData>
    <row r="1" spans="1:12" ht="15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11</v>
      </c>
      <c r="L1" s="5" t="s">
        <v>36</v>
      </c>
    </row>
    <row r="2" spans="1:12" ht="15.75" customHeight="1" x14ac:dyDescent="0.15">
      <c r="A2" s="5" t="s">
        <v>12</v>
      </c>
      <c r="B2" s="5" t="s">
        <v>13</v>
      </c>
      <c r="C2" s="5" t="s">
        <v>14</v>
      </c>
      <c r="D2" s="5" t="s">
        <v>15</v>
      </c>
      <c r="E2" s="5" t="s">
        <v>16</v>
      </c>
      <c r="F2" s="5" t="s">
        <v>17</v>
      </c>
      <c r="G2" s="5" t="s">
        <v>18</v>
      </c>
      <c r="H2" s="5" t="s">
        <v>19</v>
      </c>
      <c r="I2" s="5" t="s">
        <v>20</v>
      </c>
      <c r="J2" s="5" t="s">
        <v>21</v>
      </c>
      <c r="K2" s="5">
        <v>2020</v>
      </c>
      <c r="L2" s="5" t="s">
        <v>37</v>
      </c>
    </row>
    <row r="3" spans="1:12" ht="15.75" customHeight="1" x14ac:dyDescent="0.15">
      <c r="A3" s="5" t="s">
        <v>22</v>
      </c>
      <c r="B3" s="5" t="s">
        <v>23</v>
      </c>
      <c r="C3" s="5" t="s">
        <v>22</v>
      </c>
      <c r="D3" s="5" t="s">
        <v>15</v>
      </c>
      <c r="E3" s="5" t="s">
        <v>16</v>
      </c>
      <c r="F3" s="5" t="s">
        <v>17</v>
      </c>
      <c r="G3" s="5" t="s">
        <v>24</v>
      </c>
      <c r="H3" s="5" t="s">
        <v>25</v>
      </c>
      <c r="I3" s="5" t="s">
        <v>20</v>
      </c>
      <c r="J3" s="5" t="s">
        <v>21</v>
      </c>
      <c r="K3" s="5">
        <v>1480</v>
      </c>
      <c r="L3" s="5" t="s">
        <v>38</v>
      </c>
    </row>
    <row r="4" spans="1:12" ht="15.75" customHeight="1" x14ac:dyDescent="0.15">
      <c r="A4" s="5" t="s">
        <v>22</v>
      </c>
      <c r="B4" s="5" t="s">
        <v>23</v>
      </c>
      <c r="C4" s="5" t="s">
        <v>22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 t="s">
        <v>26</v>
      </c>
      <c r="J4" s="5" t="s">
        <v>27</v>
      </c>
      <c r="K4" s="5">
        <v>1560</v>
      </c>
      <c r="L4" s="5" t="s">
        <v>39</v>
      </c>
    </row>
    <row r="5" spans="1:12" ht="15.75" customHeight="1" x14ac:dyDescent="0.15">
      <c r="A5" s="5" t="s">
        <v>22</v>
      </c>
      <c r="B5" s="5" t="s">
        <v>23</v>
      </c>
      <c r="C5" s="5" t="s">
        <v>22</v>
      </c>
      <c r="D5" s="5" t="s">
        <v>15</v>
      </c>
      <c r="E5" s="5" t="s">
        <v>16</v>
      </c>
      <c r="F5" s="5" t="s">
        <v>17</v>
      </c>
      <c r="G5" s="5" t="s">
        <v>28</v>
      </c>
      <c r="H5" s="5" t="s">
        <v>25</v>
      </c>
      <c r="I5" s="5" t="s">
        <v>20</v>
      </c>
      <c r="J5" s="5" t="s">
        <v>21</v>
      </c>
      <c r="K5" s="5">
        <v>720</v>
      </c>
      <c r="L5" s="5" t="s">
        <v>40</v>
      </c>
    </row>
    <row r="6" spans="1:12" ht="15.75" customHeight="1" x14ac:dyDescent="0.15">
      <c r="A6" s="5" t="s">
        <v>12</v>
      </c>
      <c r="B6" s="5" t="s">
        <v>29</v>
      </c>
      <c r="C6" s="5" t="s">
        <v>14</v>
      </c>
      <c r="D6" s="5" t="s">
        <v>15</v>
      </c>
      <c r="E6" s="5" t="s">
        <v>16</v>
      </c>
      <c r="F6" s="5" t="s">
        <v>17</v>
      </c>
      <c r="G6" s="5" t="s">
        <v>24</v>
      </c>
      <c r="H6" s="5" t="s">
        <v>19</v>
      </c>
      <c r="I6" s="5" t="s">
        <v>20</v>
      </c>
      <c r="J6" s="5" t="s">
        <v>27</v>
      </c>
      <c r="K6" s="5">
        <v>6000</v>
      </c>
      <c r="L6" s="5" t="s">
        <v>41</v>
      </c>
    </row>
    <row r="7" spans="1:12" ht="15.75" customHeight="1" x14ac:dyDescent="0.15">
      <c r="A7" s="5" t="s">
        <v>22</v>
      </c>
      <c r="B7" s="5" t="s">
        <v>30</v>
      </c>
      <c r="C7" s="5" t="s">
        <v>22</v>
      </c>
      <c r="D7" s="5" t="s">
        <v>15</v>
      </c>
      <c r="E7" s="5" t="s">
        <v>16</v>
      </c>
      <c r="F7" s="5" t="s">
        <v>17</v>
      </c>
      <c r="G7" s="5" t="s">
        <v>18</v>
      </c>
      <c r="H7" s="5" t="s">
        <v>19</v>
      </c>
      <c r="I7" s="5" t="s">
        <v>26</v>
      </c>
      <c r="J7" s="5" t="s">
        <v>27</v>
      </c>
      <c r="K7" s="5">
        <v>30</v>
      </c>
      <c r="L7" s="5" t="s">
        <v>39</v>
      </c>
    </row>
    <row r="8" spans="1:12" ht="15.75" customHeight="1" x14ac:dyDescent="0.15">
      <c r="A8" s="5" t="s">
        <v>22</v>
      </c>
      <c r="B8" s="5" t="s">
        <v>30</v>
      </c>
      <c r="C8" s="5" t="s">
        <v>22</v>
      </c>
      <c r="D8" s="5" t="s">
        <v>15</v>
      </c>
      <c r="E8" s="5" t="s">
        <v>16</v>
      </c>
      <c r="F8" s="5" t="s">
        <v>17</v>
      </c>
      <c r="G8" s="5" t="s">
        <v>24</v>
      </c>
      <c r="H8" s="5" t="s">
        <v>25</v>
      </c>
      <c r="I8" s="5" t="s">
        <v>20</v>
      </c>
      <c r="J8" s="5" t="s">
        <v>31</v>
      </c>
      <c r="K8" s="5">
        <v>3</v>
      </c>
      <c r="L8" s="5" t="s">
        <v>42</v>
      </c>
    </row>
    <row r="9" spans="1:12" ht="15.75" customHeight="1" x14ac:dyDescent="0.15">
      <c r="A9" s="5" t="s">
        <v>12</v>
      </c>
      <c r="B9" s="5" t="s">
        <v>32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24</v>
      </c>
      <c r="H9" s="5" t="s">
        <v>25</v>
      </c>
      <c r="I9" s="5" t="s">
        <v>20</v>
      </c>
      <c r="J9" s="5" t="s">
        <v>21</v>
      </c>
      <c r="K9" s="5">
        <v>670</v>
      </c>
      <c r="L9" s="5" t="s">
        <v>38</v>
      </c>
    </row>
    <row r="10" spans="1:12" ht="15.75" customHeight="1" x14ac:dyDescent="0.15">
      <c r="A10" s="5" t="s">
        <v>22</v>
      </c>
      <c r="B10" s="5" t="s">
        <v>33</v>
      </c>
      <c r="C10" s="5" t="s">
        <v>22</v>
      </c>
      <c r="D10" s="5" t="s">
        <v>15</v>
      </c>
      <c r="E10" s="5" t="s">
        <v>16</v>
      </c>
      <c r="F10" s="5" t="s">
        <v>17</v>
      </c>
      <c r="G10" s="5" t="s">
        <v>24</v>
      </c>
      <c r="H10" s="5" t="s">
        <v>25</v>
      </c>
      <c r="I10" s="5" t="s">
        <v>20</v>
      </c>
      <c r="J10" s="5" t="s">
        <v>21</v>
      </c>
      <c r="K10" s="5">
        <v>30</v>
      </c>
      <c r="L10" s="5" t="s">
        <v>38</v>
      </c>
    </row>
    <row r="11" spans="1:12" ht="15.75" customHeight="1" x14ac:dyDescent="0.15">
      <c r="A11" s="5" t="s">
        <v>12</v>
      </c>
      <c r="B11" s="5" t="s">
        <v>34</v>
      </c>
      <c r="C11" s="5" t="s">
        <v>14</v>
      </c>
      <c r="D11" s="5" t="s">
        <v>15</v>
      </c>
      <c r="E11" s="5" t="s">
        <v>16</v>
      </c>
      <c r="F11" s="5" t="s">
        <v>17</v>
      </c>
      <c r="G11" s="5" t="s">
        <v>24</v>
      </c>
      <c r="H11" s="5" t="s">
        <v>25</v>
      </c>
      <c r="I11" s="5" t="s">
        <v>26</v>
      </c>
      <c r="J11" s="5" t="s">
        <v>27</v>
      </c>
      <c r="K11" s="5">
        <v>4400</v>
      </c>
      <c r="L11" s="5" t="s">
        <v>43</v>
      </c>
    </row>
    <row r="12" spans="1:12" ht="15.75" customHeight="1" x14ac:dyDescent="0.15">
      <c r="A12" s="5" t="s">
        <v>12</v>
      </c>
      <c r="B12" s="5" t="s">
        <v>34</v>
      </c>
      <c r="C12" s="5" t="s">
        <v>14</v>
      </c>
      <c r="D12" s="5" t="s">
        <v>15</v>
      </c>
      <c r="E12" s="5" t="s">
        <v>16</v>
      </c>
      <c r="F12" s="5" t="s">
        <v>17</v>
      </c>
      <c r="G12" s="5" t="s">
        <v>24</v>
      </c>
      <c r="H12" s="5" t="s">
        <v>25</v>
      </c>
      <c r="I12" s="5" t="s">
        <v>20</v>
      </c>
      <c r="J12" s="5" t="s">
        <v>21</v>
      </c>
      <c r="K12" s="5">
        <v>1020</v>
      </c>
      <c r="L12" s="5" t="s">
        <v>38</v>
      </c>
    </row>
    <row r="13" spans="1:12" ht="15.75" customHeight="1" x14ac:dyDescent="0.15">
      <c r="A13" s="5" t="s">
        <v>12</v>
      </c>
      <c r="B13" s="5" t="s">
        <v>34</v>
      </c>
      <c r="C13" s="5" t="s">
        <v>14</v>
      </c>
      <c r="D13" s="5" t="s">
        <v>15</v>
      </c>
      <c r="E13" s="5" t="s">
        <v>16</v>
      </c>
      <c r="F13" s="5" t="s">
        <v>17</v>
      </c>
      <c r="G13" s="5" t="s">
        <v>18</v>
      </c>
      <c r="H13" s="5" t="s">
        <v>19</v>
      </c>
      <c r="I13" s="5" t="s">
        <v>26</v>
      </c>
      <c r="J13" s="5" t="s">
        <v>21</v>
      </c>
      <c r="K13" s="5">
        <v>6400</v>
      </c>
      <c r="L13" s="5" t="s">
        <v>44</v>
      </c>
    </row>
    <row r="14" spans="1:12" ht="15.75" customHeight="1" x14ac:dyDescent="0.15">
      <c r="A14" s="5" t="s">
        <v>22</v>
      </c>
      <c r="B14" s="5" t="s">
        <v>35</v>
      </c>
      <c r="C14" s="5" t="s">
        <v>22</v>
      </c>
      <c r="D14" s="5" t="s">
        <v>15</v>
      </c>
      <c r="E14" s="5" t="s">
        <v>16</v>
      </c>
      <c r="F14" s="5" t="s">
        <v>17</v>
      </c>
      <c r="G14" s="5" t="s">
        <v>18</v>
      </c>
      <c r="H14" s="5" t="s">
        <v>25</v>
      </c>
      <c r="I14" s="5" t="s">
        <v>20</v>
      </c>
      <c r="J14" s="5" t="s">
        <v>21</v>
      </c>
      <c r="K14" s="5">
        <v>7800</v>
      </c>
      <c r="L14" s="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10"/>
  <sheetViews>
    <sheetView showGridLines="0" workbookViewId="0"/>
  </sheetViews>
  <sheetFormatPr baseColWidth="10" defaultColWidth="12.6640625" defaultRowHeight="15.75" customHeight="1" x14ac:dyDescent="0.15"/>
  <sheetData>
    <row r="1" spans="1:12" ht="15.75" customHeight="1" x14ac:dyDescent="0.15">
      <c r="A1" s="6" t="s">
        <v>46</v>
      </c>
      <c r="B1" s="7"/>
      <c r="C1" s="6" t="s">
        <v>36</v>
      </c>
      <c r="D1" s="7"/>
      <c r="E1" s="7"/>
      <c r="F1" s="7"/>
      <c r="G1" s="7"/>
      <c r="H1" s="7"/>
      <c r="I1" s="7"/>
      <c r="J1" s="7"/>
      <c r="K1" s="7"/>
      <c r="L1" s="8"/>
    </row>
    <row r="2" spans="1:12" ht="15.75" customHeight="1" x14ac:dyDescent="0.15">
      <c r="A2" s="6" t="s">
        <v>0</v>
      </c>
      <c r="B2" s="6" t="s">
        <v>1</v>
      </c>
      <c r="C2" s="9" t="s">
        <v>40</v>
      </c>
      <c r="D2" s="10" t="s">
        <v>42</v>
      </c>
      <c r="E2" s="10" t="s">
        <v>38</v>
      </c>
      <c r="F2" s="10" t="s">
        <v>43</v>
      </c>
      <c r="G2" s="10" t="s">
        <v>41</v>
      </c>
      <c r="H2" s="10" t="s">
        <v>45</v>
      </c>
      <c r="I2" s="10" t="s">
        <v>37</v>
      </c>
      <c r="J2" s="10" t="s">
        <v>44</v>
      </c>
      <c r="K2" s="10" t="s">
        <v>39</v>
      </c>
      <c r="L2" s="11" t="s">
        <v>47</v>
      </c>
    </row>
    <row r="3" spans="1:12" ht="15.75" customHeight="1" x14ac:dyDescent="0.15">
      <c r="A3" s="9" t="s">
        <v>12</v>
      </c>
      <c r="B3" s="9" t="s">
        <v>32</v>
      </c>
      <c r="C3" s="12"/>
      <c r="D3" s="13"/>
      <c r="E3" s="13">
        <v>670</v>
      </c>
      <c r="F3" s="13"/>
      <c r="G3" s="13"/>
      <c r="H3" s="13"/>
      <c r="I3" s="13"/>
      <c r="J3" s="13"/>
      <c r="K3" s="13"/>
      <c r="L3" s="14">
        <v>670</v>
      </c>
    </row>
    <row r="4" spans="1:12" ht="15.75" customHeight="1" x14ac:dyDescent="0.15">
      <c r="A4" s="15"/>
      <c r="B4" s="16" t="s">
        <v>34</v>
      </c>
      <c r="C4" s="17"/>
      <c r="D4" s="18"/>
      <c r="E4" s="18">
        <v>1020</v>
      </c>
      <c r="F4" s="18">
        <v>4400</v>
      </c>
      <c r="G4" s="18"/>
      <c r="H4" s="18"/>
      <c r="I4" s="18"/>
      <c r="J4" s="18">
        <v>6400</v>
      </c>
      <c r="K4" s="18"/>
      <c r="L4" s="19">
        <v>11820</v>
      </c>
    </row>
    <row r="5" spans="1:12" ht="15.75" customHeight="1" x14ac:dyDescent="0.15">
      <c r="A5" s="15"/>
      <c r="B5" s="16" t="s">
        <v>29</v>
      </c>
      <c r="C5" s="17"/>
      <c r="D5" s="18"/>
      <c r="E5" s="18"/>
      <c r="F5" s="18"/>
      <c r="G5" s="18">
        <v>6000</v>
      </c>
      <c r="H5" s="18"/>
      <c r="I5" s="18"/>
      <c r="J5" s="18"/>
      <c r="K5" s="18"/>
      <c r="L5" s="19">
        <v>6000</v>
      </c>
    </row>
    <row r="6" spans="1:12" ht="15.75" customHeight="1" x14ac:dyDescent="0.15">
      <c r="A6" s="15"/>
      <c r="B6" s="16" t="s">
        <v>13</v>
      </c>
      <c r="C6" s="17"/>
      <c r="D6" s="18"/>
      <c r="E6" s="18"/>
      <c r="F6" s="18"/>
      <c r="G6" s="18"/>
      <c r="H6" s="18"/>
      <c r="I6" s="18">
        <v>2020</v>
      </c>
      <c r="J6" s="18"/>
      <c r="K6" s="18"/>
      <c r="L6" s="19">
        <v>2020</v>
      </c>
    </row>
    <row r="7" spans="1:12" ht="15.75" customHeight="1" x14ac:dyDescent="0.15">
      <c r="A7" s="9" t="s">
        <v>22</v>
      </c>
      <c r="B7" s="9" t="s">
        <v>30</v>
      </c>
      <c r="C7" s="12"/>
      <c r="D7" s="13">
        <v>3</v>
      </c>
      <c r="E7" s="13"/>
      <c r="F7" s="13"/>
      <c r="G7" s="13"/>
      <c r="H7" s="13"/>
      <c r="I7" s="13"/>
      <c r="J7" s="13"/>
      <c r="K7" s="13">
        <v>30</v>
      </c>
      <c r="L7" s="14">
        <v>33</v>
      </c>
    </row>
    <row r="8" spans="1:12" ht="15.75" customHeight="1" x14ac:dyDescent="0.15">
      <c r="A8" s="15"/>
      <c r="B8" s="16" t="s">
        <v>33</v>
      </c>
      <c r="C8" s="17"/>
      <c r="D8" s="18"/>
      <c r="E8" s="18">
        <v>30</v>
      </c>
      <c r="F8" s="18"/>
      <c r="G8" s="18"/>
      <c r="H8" s="18"/>
      <c r="I8" s="18"/>
      <c r="J8" s="18"/>
      <c r="K8" s="18"/>
      <c r="L8" s="19">
        <v>30</v>
      </c>
    </row>
    <row r="9" spans="1:12" ht="15.75" customHeight="1" x14ac:dyDescent="0.15">
      <c r="A9" s="15"/>
      <c r="B9" s="16" t="s">
        <v>23</v>
      </c>
      <c r="C9" s="17">
        <v>720</v>
      </c>
      <c r="D9" s="18"/>
      <c r="E9" s="18">
        <v>1480</v>
      </c>
      <c r="F9" s="18"/>
      <c r="G9" s="18"/>
      <c r="H9" s="18"/>
      <c r="I9" s="18"/>
      <c r="J9" s="18"/>
      <c r="K9" s="18">
        <v>1560</v>
      </c>
      <c r="L9" s="19">
        <v>3760</v>
      </c>
    </row>
    <row r="10" spans="1:12" ht="15.75" customHeight="1" x14ac:dyDescent="0.15">
      <c r="A10" s="20"/>
      <c r="B10" s="21" t="s">
        <v>35</v>
      </c>
      <c r="C10" s="22"/>
      <c r="D10" s="23"/>
      <c r="E10" s="23"/>
      <c r="F10" s="23"/>
      <c r="G10" s="23"/>
      <c r="H10" s="23">
        <v>7800</v>
      </c>
      <c r="I10" s="23"/>
      <c r="J10" s="23"/>
      <c r="K10" s="23"/>
      <c r="L10" s="24">
        <v>7800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32"/>
  <sheetViews>
    <sheetView workbookViewId="0"/>
  </sheetViews>
  <sheetFormatPr baseColWidth="10" defaultColWidth="12.6640625" defaultRowHeight="15.75" customHeight="1" x14ac:dyDescent="0.15"/>
  <sheetData>
    <row r="1" spans="1:19" ht="15.75" customHeight="1" x14ac:dyDescent="0.15">
      <c r="A1" s="5" t="s">
        <v>0</v>
      </c>
      <c r="B1" s="5" t="s">
        <v>1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53</v>
      </c>
      <c r="I1" s="5" t="s">
        <v>54</v>
      </c>
      <c r="J1" s="5" t="s">
        <v>55</v>
      </c>
      <c r="K1" s="5" t="s">
        <v>56</v>
      </c>
      <c r="L1" s="5" t="s">
        <v>57</v>
      </c>
      <c r="M1" s="5" t="s">
        <v>58</v>
      </c>
      <c r="N1" s="5" t="s">
        <v>59</v>
      </c>
      <c r="R1" s="5" t="s">
        <v>0</v>
      </c>
      <c r="S1" s="5" t="s">
        <v>59</v>
      </c>
    </row>
    <row r="2" spans="1:19" ht="15.75" customHeight="1" x14ac:dyDescent="0.15">
      <c r="A2" s="5" t="s">
        <v>12</v>
      </c>
      <c r="B2" s="5" t="s">
        <v>32</v>
      </c>
      <c r="E2" s="5">
        <v>670</v>
      </c>
      <c r="L2" s="5">
        <v>670</v>
      </c>
      <c r="M2" s="5">
        <f t="shared" ref="M2:M9" si="0">COUNTIF(C2:K2,"&gt;0")</f>
        <v>1</v>
      </c>
      <c r="N2" s="5">
        <f>AVERAGE(M2:M5)</f>
        <v>1.5</v>
      </c>
      <c r="R2" s="5" t="s">
        <v>12</v>
      </c>
      <c r="S2" s="5">
        <v>1.5</v>
      </c>
    </row>
    <row r="3" spans="1:19" ht="15.75" customHeight="1" x14ac:dyDescent="0.15">
      <c r="A3" s="5" t="s">
        <v>12</v>
      </c>
      <c r="B3" s="5" t="s">
        <v>34</v>
      </c>
      <c r="E3" s="5">
        <v>1020</v>
      </c>
      <c r="F3" s="5">
        <v>4400</v>
      </c>
      <c r="J3" s="5">
        <v>6400</v>
      </c>
      <c r="L3" s="5">
        <v>11820</v>
      </c>
      <c r="M3" s="5">
        <f t="shared" si="0"/>
        <v>3</v>
      </c>
      <c r="R3" s="5" t="s">
        <v>60</v>
      </c>
      <c r="S3" s="5">
        <v>1.75</v>
      </c>
    </row>
    <row r="4" spans="1:19" ht="15.75" customHeight="1" x14ac:dyDescent="0.15">
      <c r="A4" s="5" t="s">
        <v>12</v>
      </c>
      <c r="B4" s="5" t="s">
        <v>29</v>
      </c>
      <c r="G4" s="5">
        <v>6000</v>
      </c>
      <c r="L4" s="5">
        <v>6000</v>
      </c>
      <c r="M4" s="5">
        <f t="shared" si="0"/>
        <v>1</v>
      </c>
    </row>
    <row r="5" spans="1:19" ht="15.75" customHeight="1" x14ac:dyDescent="0.15">
      <c r="A5" s="5" t="s">
        <v>12</v>
      </c>
      <c r="B5" s="5" t="s">
        <v>13</v>
      </c>
      <c r="I5" s="5">
        <v>2020</v>
      </c>
      <c r="L5" s="5">
        <v>2020</v>
      </c>
      <c r="M5" s="5">
        <f t="shared" si="0"/>
        <v>1</v>
      </c>
    </row>
    <row r="6" spans="1:19" ht="15.75" customHeight="1" x14ac:dyDescent="0.15">
      <c r="A6" s="5" t="s">
        <v>22</v>
      </c>
      <c r="B6" s="5" t="s">
        <v>30</v>
      </c>
      <c r="D6" s="5">
        <v>3</v>
      </c>
      <c r="K6" s="5">
        <v>30</v>
      </c>
      <c r="L6" s="5">
        <v>33</v>
      </c>
      <c r="M6" s="5">
        <f t="shared" si="0"/>
        <v>2</v>
      </c>
      <c r="N6" s="5">
        <f>AVERAGE(M6:M9)</f>
        <v>1.75</v>
      </c>
    </row>
    <row r="7" spans="1:19" ht="15.75" customHeight="1" x14ac:dyDescent="0.15">
      <c r="A7" s="5" t="s">
        <v>22</v>
      </c>
      <c r="B7" s="5" t="s">
        <v>33</v>
      </c>
      <c r="E7" s="5">
        <v>30</v>
      </c>
      <c r="L7" s="5">
        <v>30</v>
      </c>
      <c r="M7" s="5">
        <f t="shared" si="0"/>
        <v>1</v>
      </c>
    </row>
    <row r="8" spans="1:19" ht="15.75" customHeight="1" x14ac:dyDescent="0.15">
      <c r="A8" s="5" t="s">
        <v>22</v>
      </c>
      <c r="B8" s="5" t="s">
        <v>23</v>
      </c>
      <c r="C8" s="5">
        <v>720</v>
      </c>
      <c r="E8" s="5">
        <v>1480</v>
      </c>
      <c r="K8" s="5">
        <v>1560</v>
      </c>
      <c r="L8" s="5">
        <v>3760</v>
      </c>
      <c r="M8" s="5">
        <f t="shared" si="0"/>
        <v>3</v>
      </c>
    </row>
    <row r="9" spans="1:19" ht="15.75" customHeight="1" x14ac:dyDescent="0.15">
      <c r="A9" s="5" t="s">
        <v>22</v>
      </c>
      <c r="B9" s="5" t="s">
        <v>35</v>
      </c>
      <c r="H9" s="5">
        <v>7800</v>
      </c>
      <c r="L9" s="5">
        <v>7800</v>
      </c>
      <c r="M9" s="5">
        <f t="shared" si="0"/>
        <v>1</v>
      </c>
    </row>
    <row r="13" spans="1:19" ht="15.75" customHeight="1" x14ac:dyDescent="0.15">
      <c r="A13" s="5" t="s">
        <v>0</v>
      </c>
      <c r="B13" s="5" t="s">
        <v>1</v>
      </c>
      <c r="C13" s="5" t="s">
        <v>48</v>
      </c>
      <c r="D13" s="5" t="s">
        <v>49</v>
      </c>
      <c r="E13" s="5" t="s">
        <v>50</v>
      </c>
      <c r="F13" s="5" t="s">
        <v>51</v>
      </c>
      <c r="G13" s="5" t="s">
        <v>52</v>
      </c>
      <c r="H13" s="5" t="s">
        <v>53</v>
      </c>
      <c r="I13" s="5" t="s">
        <v>54</v>
      </c>
      <c r="J13" s="5" t="s">
        <v>55</v>
      </c>
      <c r="K13" s="5" t="s">
        <v>56</v>
      </c>
      <c r="L13" s="5" t="s">
        <v>61</v>
      </c>
      <c r="M13" s="5" t="s">
        <v>62</v>
      </c>
      <c r="N13" s="5" t="s">
        <v>63</v>
      </c>
      <c r="P13" s="5" t="s">
        <v>64</v>
      </c>
    </row>
    <row r="14" spans="1:19" ht="15.75" customHeight="1" x14ac:dyDescent="0.15">
      <c r="A14" s="5" t="s">
        <v>12</v>
      </c>
      <c r="B14" s="5" t="s">
        <v>32</v>
      </c>
      <c r="C14" s="5">
        <f t="shared" ref="C14:K14" si="1">(C2/$L2)^2</f>
        <v>0</v>
      </c>
      <c r="D14" s="5">
        <f t="shared" si="1"/>
        <v>0</v>
      </c>
      <c r="E14" s="5">
        <f t="shared" si="1"/>
        <v>1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ref="L14:L21" si="2">SUM(C14:K14)</f>
        <v>1</v>
      </c>
      <c r="M14" s="5">
        <f t="shared" ref="M14:M21" si="3">1-L14</f>
        <v>0</v>
      </c>
      <c r="N14" s="5">
        <f t="shared" ref="N14:N21" si="4">1/L14</f>
        <v>1</v>
      </c>
      <c r="P14" s="5">
        <f>AVERAGE(N14:N17)</f>
        <v>1.3192286882093338</v>
      </c>
    </row>
    <row r="15" spans="1:19" ht="15.75" customHeight="1" x14ac:dyDescent="0.15">
      <c r="A15" s="5" t="s">
        <v>12</v>
      </c>
      <c r="B15" s="5" t="s">
        <v>34</v>
      </c>
      <c r="C15" s="5">
        <f t="shared" ref="C15:K15" si="5">(C3/$L3)^2</f>
        <v>0</v>
      </c>
      <c r="D15" s="5">
        <f t="shared" si="5"/>
        <v>0</v>
      </c>
      <c r="E15" s="5">
        <f t="shared" si="5"/>
        <v>7.4467262748331561E-3</v>
      </c>
      <c r="F15" s="5">
        <f t="shared" si="5"/>
        <v>0.13857037743249706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0.29317369109685326</v>
      </c>
      <c r="K15" s="5">
        <f t="shared" si="5"/>
        <v>0</v>
      </c>
      <c r="L15" s="5">
        <f t="shared" si="2"/>
        <v>0.43919079480418344</v>
      </c>
      <c r="M15" s="5">
        <f t="shared" si="3"/>
        <v>0.56080920519581656</v>
      </c>
      <c r="N15" s="5">
        <f t="shared" si="4"/>
        <v>2.2769147528373348</v>
      </c>
    </row>
    <row r="16" spans="1:19" ht="15.75" customHeight="1" x14ac:dyDescent="0.15">
      <c r="A16" s="5" t="s">
        <v>12</v>
      </c>
      <c r="B16" s="5" t="s">
        <v>29</v>
      </c>
      <c r="C16" s="5">
        <f t="shared" ref="C16:K16" si="6">(C4/$L4)^2</f>
        <v>0</v>
      </c>
      <c r="D16" s="5">
        <f t="shared" si="6"/>
        <v>0</v>
      </c>
      <c r="E16" s="5">
        <f t="shared" si="6"/>
        <v>0</v>
      </c>
      <c r="F16" s="5">
        <f t="shared" si="6"/>
        <v>0</v>
      </c>
      <c r="G16" s="5">
        <f t="shared" si="6"/>
        <v>1</v>
      </c>
      <c r="H16" s="5">
        <f t="shared" si="6"/>
        <v>0</v>
      </c>
      <c r="I16" s="5">
        <f t="shared" si="6"/>
        <v>0</v>
      </c>
      <c r="J16" s="5">
        <f t="shared" si="6"/>
        <v>0</v>
      </c>
      <c r="K16" s="5">
        <f t="shared" si="6"/>
        <v>0</v>
      </c>
      <c r="L16" s="5">
        <f t="shared" si="2"/>
        <v>1</v>
      </c>
      <c r="M16" s="5">
        <f t="shared" si="3"/>
        <v>0</v>
      </c>
      <c r="N16" s="5">
        <f t="shared" si="4"/>
        <v>1</v>
      </c>
    </row>
    <row r="17" spans="1:16" ht="15.75" customHeight="1" x14ac:dyDescent="0.15">
      <c r="A17" s="5" t="s">
        <v>12</v>
      </c>
      <c r="B17" s="5" t="s">
        <v>13</v>
      </c>
      <c r="C17" s="5">
        <f t="shared" ref="C17:K17" si="7">(C5/$L5)^2</f>
        <v>0</v>
      </c>
      <c r="D17" s="5">
        <f t="shared" si="7"/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  <c r="H17" s="5">
        <f t="shared" si="7"/>
        <v>0</v>
      </c>
      <c r="I17" s="5">
        <f t="shared" si="7"/>
        <v>1</v>
      </c>
      <c r="J17" s="5">
        <f t="shared" si="7"/>
        <v>0</v>
      </c>
      <c r="K17" s="5">
        <f t="shared" si="7"/>
        <v>0</v>
      </c>
      <c r="L17" s="5">
        <f t="shared" si="2"/>
        <v>1</v>
      </c>
      <c r="M17" s="5">
        <f t="shared" si="3"/>
        <v>0</v>
      </c>
      <c r="N17" s="5">
        <f t="shared" si="4"/>
        <v>1</v>
      </c>
    </row>
    <row r="18" spans="1:16" ht="15.75" customHeight="1" x14ac:dyDescent="0.15">
      <c r="A18" s="5" t="s">
        <v>22</v>
      </c>
      <c r="B18" s="5" t="s">
        <v>30</v>
      </c>
      <c r="C18" s="5">
        <f t="shared" ref="C18:K18" si="8">(C6/$L6)^2</f>
        <v>0</v>
      </c>
      <c r="D18" s="5">
        <f t="shared" si="8"/>
        <v>8.2644628099173556E-3</v>
      </c>
      <c r="E18" s="5">
        <f t="shared" si="8"/>
        <v>0</v>
      </c>
      <c r="F18" s="5">
        <f t="shared" si="8"/>
        <v>0</v>
      </c>
      <c r="G18" s="5">
        <f t="shared" si="8"/>
        <v>0</v>
      </c>
      <c r="H18" s="5">
        <f t="shared" si="8"/>
        <v>0</v>
      </c>
      <c r="I18" s="5">
        <f t="shared" si="8"/>
        <v>0</v>
      </c>
      <c r="J18" s="5">
        <f t="shared" si="8"/>
        <v>0</v>
      </c>
      <c r="K18" s="5">
        <f t="shared" si="8"/>
        <v>0.82644628099173545</v>
      </c>
      <c r="L18" s="5">
        <f t="shared" si="2"/>
        <v>0.83471074380165278</v>
      </c>
      <c r="M18" s="5">
        <f t="shared" si="3"/>
        <v>0.16528925619834722</v>
      </c>
      <c r="N18" s="5">
        <f t="shared" si="4"/>
        <v>1.1980198019801982</v>
      </c>
      <c r="P18" s="5">
        <f>AVERAGE(N18:N21)</f>
        <v>1.4868104887651179</v>
      </c>
    </row>
    <row r="19" spans="1:16" ht="15.75" customHeight="1" x14ac:dyDescent="0.15">
      <c r="A19" s="5" t="s">
        <v>22</v>
      </c>
      <c r="B19" s="5" t="s">
        <v>33</v>
      </c>
      <c r="C19" s="5">
        <f t="shared" ref="C19:K19" si="9">(C7/$L7)^2</f>
        <v>0</v>
      </c>
      <c r="D19" s="5">
        <f t="shared" si="9"/>
        <v>0</v>
      </c>
      <c r="E19" s="5">
        <f t="shared" si="9"/>
        <v>1</v>
      </c>
      <c r="F19" s="5">
        <f t="shared" si="9"/>
        <v>0</v>
      </c>
      <c r="G19" s="5">
        <f t="shared" si="9"/>
        <v>0</v>
      </c>
      <c r="H19" s="5">
        <f t="shared" si="9"/>
        <v>0</v>
      </c>
      <c r="I19" s="5">
        <f t="shared" si="9"/>
        <v>0</v>
      </c>
      <c r="J19" s="5">
        <f t="shared" si="9"/>
        <v>0</v>
      </c>
      <c r="K19" s="5">
        <f t="shared" si="9"/>
        <v>0</v>
      </c>
      <c r="L19" s="5">
        <f t="shared" si="2"/>
        <v>1</v>
      </c>
      <c r="M19" s="5">
        <f t="shared" si="3"/>
        <v>0</v>
      </c>
      <c r="N19" s="5">
        <f t="shared" si="4"/>
        <v>1</v>
      </c>
    </row>
    <row r="20" spans="1:16" ht="15.75" customHeight="1" x14ac:dyDescent="0.15">
      <c r="A20" s="5" t="s">
        <v>22</v>
      </c>
      <c r="B20" s="5" t="s">
        <v>23</v>
      </c>
      <c r="C20" s="5">
        <f t="shared" ref="C20:K20" si="10">(C8/$L8)^2</f>
        <v>3.6668175645088272E-2</v>
      </c>
      <c r="D20" s="5">
        <f t="shared" si="10"/>
        <v>0</v>
      </c>
      <c r="E20" s="5">
        <f t="shared" si="10"/>
        <v>0.15493435943866005</v>
      </c>
      <c r="F20" s="5">
        <f t="shared" si="10"/>
        <v>0</v>
      </c>
      <c r="G20" s="5">
        <f t="shared" si="10"/>
        <v>0</v>
      </c>
      <c r="H20" s="5">
        <f t="shared" si="10"/>
        <v>0</v>
      </c>
      <c r="I20" s="5">
        <f t="shared" si="10"/>
        <v>0</v>
      </c>
      <c r="J20" s="5">
        <f t="shared" si="10"/>
        <v>0</v>
      </c>
      <c r="K20" s="5">
        <f t="shared" si="10"/>
        <v>0.17213671344499773</v>
      </c>
      <c r="L20" s="5">
        <f t="shared" si="2"/>
        <v>0.36373924852874606</v>
      </c>
      <c r="M20" s="5">
        <f t="shared" si="3"/>
        <v>0.63626075147125394</v>
      </c>
      <c r="N20" s="5">
        <f t="shared" si="4"/>
        <v>2.7492221530802738</v>
      </c>
    </row>
    <row r="21" spans="1:16" ht="15.75" customHeight="1" x14ac:dyDescent="0.15">
      <c r="A21" s="5" t="s">
        <v>22</v>
      </c>
      <c r="B21" s="5" t="s">
        <v>35</v>
      </c>
      <c r="C21" s="5">
        <f t="shared" ref="C21:K21" si="11">(C9/$L9)^2</f>
        <v>0</v>
      </c>
      <c r="D21" s="5">
        <f t="shared" si="11"/>
        <v>0</v>
      </c>
      <c r="E21" s="5">
        <f t="shared" si="11"/>
        <v>0</v>
      </c>
      <c r="F21" s="5">
        <f t="shared" si="11"/>
        <v>0</v>
      </c>
      <c r="G21" s="5">
        <f t="shared" si="11"/>
        <v>0</v>
      </c>
      <c r="H21" s="5">
        <f t="shared" si="11"/>
        <v>1</v>
      </c>
      <c r="I21" s="5">
        <f t="shared" si="11"/>
        <v>0</v>
      </c>
      <c r="J21" s="5">
        <f t="shared" si="11"/>
        <v>0</v>
      </c>
      <c r="K21" s="5">
        <f t="shared" si="11"/>
        <v>0</v>
      </c>
      <c r="L21" s="5">
        <f t="shared" si="2"/>
        <v>1</v>
      </c>
      <c r="M21" s="5">
        <f t="shared" si="3"/>
        <v>0</v>
      </c>
      <c r="N21" s="5">
        <f t="shared" si="4"/>
        <v>1</v>
      </c>
    </row>
    <row r="24" spans="1:16" ht="15.75" customHeight="1" x14ac:dyDescent="0.15">
      <c r="A24" s="5" t="s">
        <v>0</v>
      </c>
      <c r="B24" s="5" t="s">
        <v>1</v>
      </c>
      <c r="C24" s="5" t="s">
        <v>48</v>
      </c>
      <c r="D24" s="5" t="s">
        <v>49</v>
      </c>
      <c r="E24" s="5" t="s">
        <v>50</v>
      </c>
      <c r="F24" s="5" t="s">
        <v>51</v>
      </c>
      <c r="G24" s="5" t="s">
        <v>52</v>
      </c>
      <c r="H24" s="5" t="s">
        <v>53</v>
      </c>
      <c r="I24" s="5" t="s">
        <v>54</v>
      </c>
      <c r="J24" s="5" t="s">
        <v>55</v>
      </c>
      <c r="K24" s="5" t="s">
        <v>56</v>
      </c>
      <c r="L24" s="5" t="s">
        <v>65</v>
      </c>
      <c r="M24" s="5" t="s">
        <v>66</v>
      </c>
    </row>
    <row r="25" spans="1:16" ht="15.75" customHeight="1" x14ac:dyDescent="0.15">
      <c r="A25" s="5" t="s">
        <v>12</v>
      </c>
      <c r="B25" s="5" t="s">
        <v>32</v>
      </c>
      <c r="C25" s="5" t="str">
        <f t="shared" ref="C25:K25" si="12">IF(C2&gt;0,(C2/$L2)*LN(C2/$L2),"")</f>
        <v/>
      </c>
      <c r="D25" s="5" t="str">
        <f t="shared" si="12"/>
        <v/>
      </c>
      <c r="E25" s="5">
        <f t="shared" si="12"/>
        <v>0</v>
      </c>
      <c r="F25" s="5" t="str">
        <f t="shared" si="12"/>
        <v/>
      </c>
      <c r="G25" s="5" t="str">
        <f t="shared" si="12"/>
        <v/>
      </c>
      <c r="H25" s="5" t="str">
        <f t="shared" si="12"/>
        <v/>
      </c>
      <c r="I25" s="5" t="str">
        <f t="shared" si="12"/>
        <v/>
      </c>
      <c r="J25" s="5" t="str">
        <f t="shared" si="12"/>
        <v/>
      </c>
      <c r="K25" s="5" t="str">
        <f t="shared" si="12"/>
        <v/>
      </c>
      <c r="L25" s="5">
        <f t="shared" ref="L25:L32" si="13">-SUM(C25:K25)</f>
        <v>0</v>
      </c>
      <c r="M25" s="5">
        <f>AVERAGE(L25:L28)</f>
        <v>0.22786352798922876</v>
      </c>
    </row>
    <row r="26" spans="1:16" ht="15.75" customHeight="1" x14ac:dyDescent="0.15">
      <c r="A26" s="5" t="s">
        <v>12</v>
      </c>
      <c r="B26" s="5" t="s">
        <v>34</v>
      </c>
      <c r="C26" s="5" t="str">
        <f t="shared" ref="C26:K26" si="14">IF(C3&gt;0,(C3/$L3)*LN(C3/$L3),"")</f>
        <v/>
      </c>
      <c r="D26" s="5" t="str">
        <f t="shared" si="14"/>
        <v/>
      </c>
      <c r="E26" s="5">
        <f t="shared" si="14"/>
        <v>-0.21142049004868085</v>
      </c>
      <c r="F26" s="5">
        <f t="shared" si="14"/>
        <v>-0.36785357636518118</v>
      </c>
      <c r="G26" s="5" t="str">
        <f t="shared" si="14"/>
        <v/>
      </c>
      <c r="H26" s="5" t="str">
        <f t="shared" si="14"/>
        <v/>
      </c>
      <c r="I26" s="5" t="str">
        <f t="shared" si="14"/>
        <v/>
      </c>
      <c r="J26" s="5">
        <f t="shared" si="14"/>
        <v>-0.33218004554305297</v>
      </c>
      <c r="K26" s="5" t="str">
        <f t="shared" si="14"/>
        <v/>
      </c>
      <c r="L26" s="5">
        <f t="shared" si="13"/>
        <v>0.91145411195691506</v>
      </c>
    </row>
    <row r="27" spans="1:16" ht="15.75" customHeight="1" x14ac:dyDescent="0.15">
      <c r="A27" s="5" t="s">
        <v>12</v>
      </c>
      <c r="B27" s="5" t="s">
        <v>29</v>
      </c>
      <c r="C27" s="5" t="str">
        <f t="shared" ref="C27:K27" si="15">IF(C4&gt;0,(C4/$L4)*LN(C4/$L4),"")</f>
        <v/>
      </c>
      <c r="D27" s="5" t="str">
        <f t="shared" si="15"/>
        <v/>
      </c>
      <c r="E27" s="5" t="str">
        <f t="shared" si="15"/>
        <v/>
      </c>
      <c r="F27" s="5" t="str">
        <f t="shared" si="15"/>
        <v/>
      </c>
      <c r="G27" s="5">
        <f t="shared" si="15"/>
        <v>0</v>
      </c>
      <c r="H27" s="5" t="str">
        <f t="shared" si="15"/>
        <v/>
      </c>
      <c r="I27" s="5" t="str">
        <f t="shared" si="15"/>
        <v/>
      </c>
      <c r="J27" s="5" t="str">
        <f t="shared" si="15"/>
        <v/>
      </c>
      <c r="K27" s="5" t="str">
        <f t="shared" si="15"/>
        <v/>
      </c>
      <c r="L27" s="5">
        <f t="shared" si="13"/>
        <v>0</v>
      </c>
    </row>
    <row r="28" spans="1:16" ht="15.75" customHeight="1" x14ac:dyDescent="0.15">
      <c r="A28" s="5" t="s">
        <v>12</v>
      </c>
      <c r="B28" s="5" t="s">
        <v>13</v>
      </c>
      <c r="C28" s="5" t="str">
        <f t="shared" ref="C28:K28" si="16">IF(C5&gt;0,(C5/$L5)*LN(C5/$L5),"")</f>
        <v/>
      </c>
      <c r="D28" s="5" t="str">
        <f t="shared" si="16"/>
        <v/>
      </c>
      <c r="E28" s="5" t="str">
        <f t="shared" si="16"/>
        <v/>
      </c>
      <c r="F28" s="5" t="str">
        <f t="shared" si="16"/>
        <v/>
      </c>
      <c r="G28" s="5" t="str">
        <f t="shared" si="16"/>
        <v/>
      </c>
      <c r="H28" s="5" t="str">
        <f t="shared" si="16"/>
        <v/>
      </c>
      <c r="I28" s="5">
        <f t="shared" si="16"/>
        <v>0</v>
      </c>
      <c r="J28" s="5" t="str">
        <f t="shared" si="16"/>
        <v/>
      </c>
      <c r="K28" s="5" t="str">
        <f t="shared" si="16"/>
        <v/>
      </c>
      <c r="L28" s="5">
        <f t="shared" si="13"/>
        <v>0</v>
      </c>
    </row>
    <row r="29" spans="1:16" ht="15.75" customHeight="1" x14ac:dyDescent="0.15">
      <c r="A29" s="5" t="s">
        <v>22</v>
      </c>
      <c r="B29" s="5" t="s">
        <v>30</v>
      </c>
      <c r="C29" s="5" t="str">
        <f t="shared" ref="C29:K29" si="17">IF(C6&gt;0,(C6/$L6)*LN(C6/$L6),"")</f>
        <v/>
      </c>
      <c r="D29" s="5">
        <f t="shared" si="17"/>
        <v>-0.21799047934530644</v>
      </c>
      <c r="E29" s="5" t="str">
        <f t="shared" si="17"/>
        <v/>
      </c>
      <c r="F29" s="5" t="str">
        <f t="shared" si="17"/>
        <v/>
      </c>
      <c r="G29" s="5" t="str">
        <f t="shared" si="17"/>
        <v/>
      </c>
      <c r="H29" s="5" t="str">
        <f t="shared" si="17"/>
        <v/>
      </c>
      <c r="I29" s="5" t="str">
        <f t="shared" si="17"/>
        <v/>
      </c>
      <c r="J29" s="5" t="str">
        <f t="shared" si="17"/>
        <v/>
      </c>
      <c r="K29" s="5">
        <f t="shared" si="17"/>
        <v>-8.6645618003931724E-2</v>
      </c>
      <c r="L29" s="5">
        <f t="shared" si="13"/>
        <v>0.30463609734923813</v>
      </c>
      <c r="M29" s="5">
        <f>AVERAGE(L29:L32)</f>
        <v>0.33828708530634383</v>
      </c>
    </row>
    <row r="30" spans="1:16" ht="15.75" customHeight="1" x14ac:dyDescent="0.15">
      <c r="A30" s="5" t="s">
        <v>22</v>
      </c>
      <c r="B30" s="5" t="s">
        <v>33</v>
      </c>
      <c r="C30" s="5" t="str">
        <f t="shared" ref="C30:K30" si="18">IF(C7&gt;0,(C7/$L7)*LN(C7/$L7),"")</f>
        <v/>
      </c>
      <c r="D30" s="5" t="str">
        <f t="shared" si="18"/>
        <v/>
      </c>
      <c r="E30" s="5">
        <f t="shared" si="18"/>
        <v>0</v>
      </c>
      <c r="F30" s="5" t="str">
        <f t="shared" si="18"/>
        <v/>
      </c>
      <c r="G30" s="5" t="str">
        <f t="shared" si="18"/>
        <v/>
      </c>
      <c r="H30" s="5" t="str">
        <f t="shared" si="18"/>
        <v/>
      </c>
      <c r="I30" s="5" t="str">
        <f t="shared" si="18"/>
        <v/>
      </c>
      <c r="J30" s="5" t="str">
        <f t="shared" si="18"/>
        <v/>
      </c>
      <c r="K30" s="5" t="str">
        <f t="shared" si="18"/>
        <v/>
      </c>
      <c r="L30" s="5">
        <f t="shared" si="13"/>
        <v>0</v>
      </c>
    </row>
    <row r="31" spans="1:16" ht="15.75" customHeight="1" x14ac:dyDescent="0.15">
      <c r="A31" s="5" t="s">
        <v>22</v>
      </c>
      <c r="B31" s="5" t="s">
        <v>23</v>
      </c>
      <c r="C31" s="5">
        <f t="shared" ref="C31:K31" si="19">IF(C8&gt;0,(C8/$L8)*LN(C8/$L8),"")</f>
        <v>-0.3165171748800969</v>
      </c>
      <c r="D31" s="5" t="str">
        <f t="shared" si="19"/>
        <v/>
      </c>
      <c r="E31" s="5">
        <f t="shared" si="19"/>
        <v>-0.36699940612929616</v>
      </c>
      <c r="F31" s="5" t="str">
        <f t="shared" si="19"/>
        <v/>
      </c>
      <c r="G31" s="5" t="str">
        <f t="shared" si="19"/>
        <v/>
      </c>
      <c r="H31" s="5" t="str">
        <f t="shared" si="19"/>
        <v/>
      </c>
      <c r="I31" s="5" t="str">
        <f t="shared" si="19"/>
        <v/>
      </c>
      <c r="J31" s="5" t="str">
        <f t="shared" si="19"/>
        <v/>
      </c>
      <c r="K31" s="5">
        <f t="shared" si="19"/>
        <v>-0.36499566286674406</v>
      </c>
      <c r="L31" s="5">
        <f t="shared" si="13"/>
        <v>1.0485122438761372</v>
      </c>
    </row>
    <row r="32" spans="1:16" ht="15.75" customHeight="1" x14ac:dyDescent="0.15">
      <c r="A32" s="5" t="s">
        <v>22</v>
      </c>
      <c r="B32" s="5" t="s">
        <v>35</v>
      </c>
      <c r="C32" s="5" t="str">
        <f t="shared" ref="C32:K32" si="20">IF(C9&gt;0,(C9/$L9)*LN(C9/$L9),"")</f>
        <v/>
      </c>
      <c r="D32" s="5" t="str">
        <f t="shared" si="20"/>
        <v/>
      </c>
      <c r="E32" s="5" t="str">
        <f t="shared" si="20"/>
        <v/>
      </c>
      <c r="F32" s="5" t="str">
        <f t="shared" si="20"/>
        <v/>
      </c>
      <c r="G32" s="5" t="str">
        <f t="shared" si="20"/>
        <v/>
      </c>
      <c r="H32" s="5">
        <f t="shared" si="20"/>
        <v>0</v>
      </c>
      <c r="I32" s="5" t="str">
        <f t="shared" si="20"/>
        <v/>
      </c>
      <c r="J32" s="5" t="str">
        <f t="shared" si="20"/>
        <v/>
      </c>
      <c r="K32" s="5" t="str">
        <f t="shared" si="20"/>
        <v/>
      </c>
      <c r="L32" s="5">
        <f t="shared" si="13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1"/>
  <sheetViews>
    <sheetView workbookViewId="0"/>
  </sheetViews>
  <sheetFormatPr baseColWidth="10" defaultColWidth="12.6640625" defaultRowHeight="15.75" customHeight="1" x14ac:dyDescent="0.15"/>
  <cols>
    <col min="2" max="2" width="18.1640625" customWidth="1"/>
  </cols>
  <sheetData>
    <row r="1" spans="1:12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.75" customHeight="1" x14ac:dyDescent="0.25">
      <c r="A2" s="2" t="s">
        <v>12</v>
      </c>
      <c r="B2" s="2" t="s">
        <v>67</v>
      </c>
      <c r="C2" s="2" t="s">
        <v>14</v>
      </c>
      <c r="D2" s="2" t="s">
        <v>15</v>
      </c>
      <c r="E2" s="2" t="s">
        <v>16</v>
      </c>
      <c r="F2" s="2" t="s">
        <v>68</v>
      </c>
      <c r="G2" s="2" t="s">
        <v>69</v>
      </c>
      <c r="H2" s="2" t="s">
        <v>19</v>
      </c>
      <c r="I2" s="2" t="s">
        <v>20</v>
      </c>
      <c r="J2" s="2" t="s">
        <v>27</v>
      </c>
      <c r="K2" s="3">
        <v>520</v>
      </c>
      <c r="L2" s="3">
        <v>5200</v>
      </c>
    </row>
    <row r="3" spans="1:12" ht="15.75" customHeight="1" x14ac:dyDescent="0.25">
      <c r="A3" s="2" t="s">
        <v>12</v>
      </c>
      <c r="B3" s="2" t="s">
        <v>70</v>
      </c>
      <c r="C3" s="2" t="s">
        <v>14</v>
      </c>
      <c r="D3" s="2" t="s">
        <v>15</v>
      </c>
      <c r="E3" s="2" t="s">
        <v>16</v>
      </c>
      <c r="F3" s="2" t="s">
        <v>71</v>
      </c>
      <c r="G3" s="2" t="s">
        <v>24</v>
      </c>
      <c r="H3" s="2" t="s">
        <v>25</v>
      </c>
      <c r="I3" s="2" t="s">
        <v>26</v>
      </c>
      <c r="J3" s="2" t="s">
        <v>27</v>
      </c>
      <c r="K3" s="3">
        <v>16</v>
      </c>
      <c r="L3" s="3">
        <v>160</v>
      </c>
    </row>
    <row r="4" spans="1:12" ht="15.75" customHeight="1" x14ac:dyDescent="0.25">
      <c r="A4" s="2" t="s">
        <v>12</v>
      </c>
      <c r="B4" s="2" t="s">
        <v>70</v>
      </c>
      <c r="C4" s="2" t="s">
        <v>14</v>
      </c>
      <c r="D4" s="2" t="s">
        <v>15</v>
      </c>
      <c r="E4" s="2" t="s">
        <v>16</v>
      </c>
      <c r="F4" s="2" t="s">
        <v>71</v>
      </c>
      <c r="G4" s="2" t="s">
        <v>18</v>
      </c>
      <c r="H4" s="2" t="s">
        <v>19</v>
      </c>
      <c r="I4" s="2" t="s">
        <v>20</v>
      </c>
      <c r="J4" s="2" t="s">
        <v>21</v>
      </c>
      <c r="K4" s="3">
        <v>12</v>
      </c>
      <c r="L4" s="3">
        <v>120</v>
      </c>
    </row>
    <row r="5" spans="1:12" ht="15.75" customHeight="1" x14ac:dyDescent="0.25">
      <c r="A5" s="2" t="s">
        <v>12</v>
      </c>
      <c r="B5" s="2" t="s">
        <v>70</v>
      </c>
      <c r="C5" s="2" t="s">
        <v>14</v>
      </c>
      <c r="D5" s="2" t="s">
        <v>15</v>
      </c>
      <c r="E5" s="2" t="s">
        <v>16</v>
      </c>
      <c r="F5" s="2" t="s">
        <v>71</v>
      </c>
      <c r="G5" s="2" t="s">
        <v>18</v>
      </c>
      <c r="H5" s="2" t="s">
        <v>19</v>
      </c>
      <c r="I5" s="2" t="s">
        <v>26</v>
      </c>
      <c r="J5" s="2" t="s">
        <v>27</v>
      </c>
      <c r="K5" s="3">
        <v>26</v>
      </c>
      <c r="L5" s="3">
        <v>260</v>
      </c>
    </row>
    <row r="6" spans="1:12" ht="15.75" customHeight="1" x14ac:dyDescent="0.25">
      <c r="A6" s="2" t="s">
        <v>22</v>
      </c>
      <c r="B6" s="2" t="s">
        <v>72</v>
      </c>
      <c r="C6" s="2" t="s">
        <v>22</v>
      </c>
      <c r="D6" s="2" t="s">
        <v>15</v>
      </c>
      <c r="E6" s="2" t="s">
        <v>16</v>
      </c>
      <c r="F6" s="2" t="s">
        <v>71</v>
      </c>
      <c r="G6" s="2" t="s">
        <v>18</v>
      </c>
      <c r="H6" s="2" t="s">
        <v>25</v>
      </c>
      <c r="I6" s="2" t="s">
        <v>20</v>
      </c>
      <c r="J6" s="2" t="s">
        <v>27</v>
      </c>
      <c r="K6" s="3">
        <v>251</v>
      </c>
      <c r="L6" s="3">
        <v>2510</v>
      </c>
    </row>
    <row r="7" spans="1:12" ht="15.75" customHeight="1" x14ac:dyDescent="0.25">
      <c r="A7" s="2" t="s">
        <v>22</v>
      </c>
      <c r="B7" s="2" t="s">
        <v>72</v>
      </c>
      <c r="C7" s="2" t="s">
        <v>22</v>
      </c>
      <c r="D7" s="2" t="s">
        <v>15</v>
      </c>
      <c r="E7" s="2" t="s">
        <v>16</v>
      </c>
      <c r="F7" s="2" t="s">
        <v>71</v>
      </c>
      <c r="G7" s="2" t="s">
        <v>24</v>
      </c>
      <c r="H7" s="2" t="s">
        <v>25</v>
      </c>
      <c r="I7" s="2" t="s">
        <v>20</v>
      </c>
      <c r="J7" s="2" t="s">
        <v>21</v>
      </c>
      <c r="K7" s="3">
        <v>255</v>
      </c>
      <c r="L7" s="3">
        <v>2550</v>
      </c>
    </row>
    <row r="8" spans="1:12" ht="15.75" customHeight="1" x14ac:dyDescent="0.25">
      <c r="A8" s="2" t="s">
        <v>12</v>
      </c>
      <c r="B8" s="2" t="s">
        <v>73</v>
      </c>
      <c r="C8" s="2" t="s">
        <v>14</v>
      </c>
      <c r="D8" s="2" t="s">
        <v>15</v>
      </c>
      <c r="E8" s="2" t="s">
        <v>16</v>
      </c>
      <c r="F8" s="2" t="s">
        <v>68</v>
      </c>
      <c r="G8" s="2" t="s">
        <v>24</v>
      </c>
      <c r="H8" s="2" t="s">
        <v>19</v>
      </c>
      <c r="I8" s="2" t="s">
        <v>26</v>
      </c>
      <c r="J8" s="2" t="s">
        <v>27</v>
      </c>
      <c r="K8" s="3">
        <v>120</v>
      </c>
      <c r="L8" s="3">
        <v>1200</v>
      </c>
    </row>
    <row r="9" spans="1:12" ht="15.75" customHeight="1" x14ac:dyDescent="0.25">
      <c r="A9" s="2" t="s">
        <v>12</v>
      </c>
      <c r="B9" s="2" t="s">
        <v>73</v>
      </c>
      <c r="C9" s="2" t="s">
        <v>14</v>
      </c>
      <c r="D9" s="2" t="s">
        <v>15</v>
      </c>
      <c r="E9" s="2" t="s">
        <v>16</v>
      </c>
      <c r="F9" s="2" t="s">
        <v>71</v>
      </c>
      <c r="G9" s="2" t="s">
        <v>24</v>
      </c>
      <c r="H9" s="2" t="s">
        <v>25</v>
      </c>
      <c r="I9" s="2" t="s">
        <v>26</v>
      </c>
      <c r="J9" s="2" t="s">
        <v>27</v>
      </c>
      <c r="K9" s="3">
        <v>250</v>
      </c>
      <c r="L9" s="3">
        <v>2500</v>
      </c>
    </row>
    <row r="10" spans="1:12" ht="15.75" customHeight="1" x14ac:dyDescent="0.25">
      <c r="A10" s="2" t="s">
        <v>12</v>
      </c>
      <c r="B10" s="2" t="s">
        <v>74</v>
      </c>
      <c r="C10" s="2" t="s">
        <v>14</v>
      </c>
      <c r="D10" s="2" t="s">
        <v>15</v>
      </c>
      <c r="E10" s="2" t="s">
        <v>16</v>
      </c>
      <c r="F10" s="2" t="s">
        <v>71</v>
      </c>
      <c r="G10" s="2" t="s">
        <v>24</v>
      </c>
      <c r="H10" s="2" t="s">
        <v>25</v>
      </c>
      <c r="I10" s="2" t="s">
        <v>20</v>
      </c>
      <c r="J10" s="2" t="s">
        <v>21</v>
      </c>
      <c r="K10" s="3">
        <v>112</v>
      </c>
      <c r="L10" s="3">
        <v>1120</v>
      </c>
    </row>
    <row r="11" spans="1:12" ht="15.75" customHeight="1" x14ac:dyDescent="0.25">
      <c r="A11" s="2" t="s">
        <v>12</v>
      </c>
      <c r="B11" s="2" t="s">
        <v>74</v>
      </c>
      <c r="C11" s="2" t="s">
        <v>14</v>
      </c>
      <c r="D11" s="2" t="s">
        <v>15</v>
      </c>
      <c r="E11" s="2" t="s">
        <v>16</v>
      </c>
      <c r="F11" s="2" t="s">
        <v>71</v>
      </c>
      <c r="G11" s="2" t="s">
        <v>18</v>
      </c>
      <c r="H11" s="2" t="s">
        <v>25</v>
      </c>
      <c r="I11" s="2" t="s">
        <v>26</v>
      </c>
      <c r="J11" s="2" t="s">
        <v>27</v>
      </c>
      <c r="K11" s="3">
        <v>120</v>
      </c>
      <c r="L11" s="3">
        <v>1200</v>
      </c>
    </row>
    <row r="12" spans="1:12" ht="15.75" customHeight="1" x14ac:dyDescent="0.25">
      <c r="A12" s="2" t="s">
        <v>12</v>
      </c>
      <c r="B12" s="2" t="s">
        <v>74</v>
      </c>
      <c r="C12" s="2" t="s">
        <v>14</v>
      </c>
      <c r="D12" s="2" t="s">
        <v>15</v>
      </c>
      <c r="E12" s="2" t="s">
        <v>16</v>
      </c>
      <c r="F12" s="2" t="s">
        <v>71</v>
      </c>
      <c r="G12" s="2" t="s">
        <v>18</v>
      </c>
      <c r="H12" s="2" t="s">
        <v>25</v>
      </c>
      <c r="I12" s="2" t="s">
        <v>20</v>
      </c>
      <c r="J12" s="2" t="s">
        <v>27</v>
      </c>
      <c r="K12" s="3">
        <v>272</v>
      </c>
      <c r="L12" s="3">
        <v>2720</v>
      </c>
    </row>
    <row r="13" spans="1:12" ht="15.75" customHeight="1" x14ac:dyDescent="0.25">
      <c r="A13" s="2" t="s">
        <v>12</v>
      </c>
      <c r="B13" s="2" t="s">
        <v>29</v>
      </c>
      <c r="C13" s="2" t="s">
        <v>14</v>
      </c>
      <c r="D13" s="2" t="s">
        <v>15</v>
      </c>
      <c r="E13" s="2" t="s">
        <v>16</v>
      </c>
      <c r="F13" s="2" t="s">
        <v>68</v>
      </c>
      <c r="G13" s="2" t="s">
        <v>69</v>
      </c>
      <c r="H13" s="2" t="s">
        <v>25</v>
      </c>
      <c r="I13" s="2" t="s">
        <v>20</v>
      </c>
      <c r="J13" s="2" t="s">
        <v>21</v>
      </c>
      <c r="K13" s="3">
        <v>930</v>
      </c>
      <c r="L13" s="3">
        <v>9300</v>
      </c>
    </row>
    <row r="14" spans="1:12" ht="15.75" customHeight="1" x14ac:dyDescent="0.25">
      <c r="A14" s="2" t="s">
        <v>12</v>
      </c>
      <c r="B14" s="2" t="s">
        <v>29</v>
      </c>
      <c r="C14" s="2" t="s">
        <v>14</v>
      </c>
      <c r="D14" s="2" t="s">
        <v>15</v>
      </c>
      <c r="E14" s="2" t="s">
        <v>16</v>
      </c>
      <c r="F14" s="2" t="s">
        <v>68</v>
      </c>
      <c r="G14" s="2" t="s">
        <v>69</v>
      </c>
      <c r="H14" s="2" t="s">
        <v>25</v>
      </c>
      <c r="I14" s="2" t="s">
        <v>20</v>
      </c>
      <c r="J14" s="2" t="s">
        <v>27</v>
      </c>
      <c r="K14" s="3">
        <v>100</v>
      </c>
      <c r="L14" s="3">
        <v>1000</v>
      </c>
    </row>
    <row r="15" spans="1:12" ht="15.75" customHeight="1" x14ac:dyDescent="0.25">
      <c r="A15" s="2" t="s">
        <v>12</v>
      </c>
      <c r="B15" s="2" t="s">
        <v>29</v>
      </c>
      <c r="C15" s="2" t="s">
        <v>14</v>
      </c>
      <c r="D15" s="2" t="s">
        <v>15</v>
      </c>
      <c r="E15" s="2" t="s">
        <v>16</v>
      </c>
      <c r="F15" s="2" t="s">
        <v>68</v>
      </c>
      <c r="G15" s="2" t="s">
        <v>69</v>
      </c>
      <c r="H15" s="2" t="s">
        <v>19</v>
      </c>
      <c r="I15" s="2" t="s">
        <v>20</v>
      </c>
      <c r="J15" s="2" t="s">
        <v>21</v>
      </c>
      <c r="K15" s="3">
        <v>600</v>
      </c>
      <c r="L15" s="3">
        <v>6000</v>
      </c>
    </row>
    <row r="16" spans="1:12" ht="15.75" customHeight="1" x14ac:dyDescent="0.25">
      <c r="A16" s="2" t="s">
        <v>22</v>
      </c>
      <c r="B16" s="2" t="s">
        <v>33</v>
      </c>
      <c r="C16" s="2" t="s">
        <v>22</v>
      </c>
      <c r="D16" s="2" t="s">
        <v>15</v>
      </c>
      <c r="E16" s="2" t="s">
        <v>16</v>
      </c>
      <c r="F16" s="2" t="s">
        <v>71</v>
      </c>
      <c r="G16" s="2" t="s">
        <v>18</v>
      </c>
      <c r="H16" s="2" t="s">
        <v>19</v>
      </c>
      <c r="I16" s="2" t="s">
        <v>20</v>
      </c>
      <c r="J16" s="2" t="s">
        <v>27</v>
      </c>
      <c r="K16" s="3">
        <v>2</v>
      </c>
      <c r="L16" s="3">
        <v>20</v>
      </c>
    </row>
    <row r="17" spans="1:12" ht="15.75" customHeight="1" x14ac:dyDescent="0.25">
      <c r="A17" s="2" t="s">
        <v>12</v>
      </c>
      <c r="B17" s="2" t="s">
        <v>75</v>
      </c>
      <c r="C17" s="2" t="s">
        <v>14</v>
      </c>
      <c r="D17" s="2" t="s">
        <v>15</v>
      </c>
      <c r="E17" s="2" t="s">
        <v>16</v>
      </c>
      <c r="F17" s="2" t="s">
        <v>71</v>
      </c>
      <c r="G17" s="2" t="s">
        <v>24</v>
      </c>
      <c r="H17" s="2" t="s">
        <v>19</v>
      </c>
      <c r="I17" s="2" t="s">
        <v>20</v>
      </c>
      <c r="J17" s="2" t="s">
        <v>21</v>
      </c>
      <c r="K17" s="3">
        <v>124</v>
      </c>
      <c r="L17" s="3">
        <v>1240</v>
      </c>
    </row>
    <row r="18" spans="1:12" ht="15.75" customHeight="1" x14ac:dyDescent="0.25">
      <c r="A18" s="2" t="s">
        <v>12</v>
      </c>
      <c r="B18" s="2" t="s">
        <v>75</v>
      </c>
      <c r="C18" s="2" t="s">
        <v>14</v>
      </c>
      <c r="D18" s="2" t="s">
        <v>15</v>
      </c>
      <c r="E18" s="2" t="s">
        <v>16</v>
      </c>
      <c r="F18" s="2" t="s">
        <v>71</v>
      </c>
      <c r="G18" s="2" t="s">
        <v>24</v>
      </c>
      <c r="H18" s="2" t="s">
        <v>25</v>
      </c>
      <c r="I18" s="2" t="s">
        <v>20</v>
      </c>
      <c r="J18" s="2" t="s">
        <v>21</v>
      </c>
      <c r="K18" s="3">
        <v>184</v>
      </c>
      <c r="L18" s="3">
        <v>1840</v>
      </c>
    </row>
    <row r="19" spans="1:12" ht="15.75" customHeight="1" x14ac:dyDescent="0.25">
      <c r="A19" s="2" t="s">
        <v>12</v>
      </c>
      <c r="B19" s="2" t="s">
        <v>75</v>
      </c>
      <c r="C19" s="2" t="s">
        <v>14</v>
      </c>
      <c r="D19" s="2" t="s">
        <v>15</v>
      </c>
      <c r="E19" s="2" t="s">
        <v>16</v>
      </c>
      <c r="F19" s="2" t="s">
        <v>71</v>
      </c>
      <c r="G19" s="2" t="s">
        <v>24</v>
      </c>
      <c r="H19" s="2" t="s">
        <v>19</v>
      </c>
      <c r="I19" s="2" t="s">
        <v>26</v>
      </c>
      <c r="J19" s="2" t="s">
        <v>21</v>
      </c>
      <c r="K19" s="3">
        <v>200</v>
      </c>
      <c r="L19" s="3">
        <v>2000</v>
      </c>
    </row>
    <row r="20" spans="1:12" ht="15.75" customHeight="1" x14ac:dyDescent="0.25">
      <c r="A20" s="2" t="s">
        <v>12</v>
      </c>
      <c r="B20" s="2" t="s">
        <v>34</v>
      </c>
      <c r="C20" s="2" t="s">
        <v>14</v>
      </c>
      <c r="D20" s="2" t="s">
        <v>15</v>
      </c>
      <c r="E20" s="2" t="s">
        <v>16</v>
      </c>
      <c r="F20" s="2" t="s">
        <v>68</v>
      </c>
      <c r="G20" s="2" t="s">
        <v>18</v>
      </c>
      <c r="H20" s="2" t="s">
        <v>19</v>
      </c>
      <c r="I20" s="2" t="s">
        <v>20</v>
      </c>
      <c r="J20" s="2" t="s">
        <v>21</v>
      </c>
      <c r="K20" s="3">
        <v>64</v>
      </c>
      <c r="L20" s="3">
        <v>640</v>
      </c>
    </row>
    <row r="21" spans="1:12" ht="15.75" customHeight="1" x14ac:dyDescent="0.25">
      <c r="A21" s="2" t="s">
        <v>22</v>
      </c>
      <c r="B21" s="2" t="s">
        <v>35</v>
      </c>
      <c r="C21" s="2" t="s">
        <v>22</v>
      </c>
      <c r="D21" s="2" t="s">
        <v>15</v>
      </c>
      <c r="E21" s="2" t="s">
        <v>16</v>
      </c>
      <c r="F21" s="2" t="s">
        <v>71</v>
      </c>
      <c r="G21" s="2" t="s">
        <v>18</v>
      </c>
      <c r="H21" s="2" t="s">
        <v>19</v>
      </c>
      <c r="I21" s="2" t="s">
        <v>26</v>
      </c>
      <c r="J21" s="2" t="s">
        <v>21</v>
      </c>
      <c r="K21" s="3">
        <v>944</v>
      </c>
      <c r="L21" s="3">
        <v>9440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21"/>
  <sheetViews>
    <sheetView workbookViewId="0"/>
  </sheetViews>
  <sheetFormatPr baseColWidth="10" defaultColWidth="12.6640625" defaultRowHeight="15.75" customHeight="1" x14ac:dyDescent="0.15"/>
  <sheetData>
    <row r="1" spans="1:12" ht="15.75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11</v>
      </c>
      <c r="L1" s="5" t="s">
        <v>36</v>
      </c>
    </row>
    <row r="2" spans="1:12" ht="15.75" customHeight="1" x14ac:dyDescent="0.15">
      <c r="A2" s="5" t="s">
        <v>12</v>
      </c>
      <c r="B2" s="5" t="s">
        <v>67</v>
      </c>
      <c r="C2" s="5" t="s">
        <v>14</v>
      </c>
      <c r="D2" s="5" t="s">
        <v>15</v>
      </c>
      <c r="E2" s="5" t="s">
        <v>16</v>
      </c>
      <c r="F2" s="5" t="s">
        <v>68</v>
      </c>
      <c r="G2" s="5" t="s">
        <v>69</v>
      </c>
      <c r="H2" s="5" t="s">
        <v>19</v>
      </c>
      <c r="I2" s="5" t="s">
        <v>20</v>
      </c>
      <c r="J2" s="5" t="s">
        <v>27</v>
      </c>
      <c r="K2" s="5">
        <v>5200</v>
      </c>
      <c r="L2" s="5" t="s">
        <v>76</v>
      </c>
    </row>
    <row r="3" spans="1:12" ht="15.75" customHeight="1" x14ac:dyDescent="0.15">
      <c r="A3" s="5" t="s">
        <v>12</v>
      </c>
      <c r="B3" s="5" t="s">
        <v>70</v>
      </c>
      <c r="C3" s="5" t="s">
        <v>14</v>
      </c>
      <c r="D3" s="5" t="s">
        <v>15</v>
      </c>
      <c r="E3" s="5" t="s">
        <v>16</v>
      </c>
      <c r="F3" s="5" t="s">
        <v>71</v>
      </c>
      <c r="G3" s="5" t="s">
        <v>24</v>
      </c>
      <c r="H3" s="5" t="s">
        <v>25</v>
      </c>
      <c r="I3" s="5" t="s">
        <v>26</v>
      </c>
      <c r="J3" s="5" t="s">
        <v>27</v>
      </c>
      <c r="K3" s="5">
        <v>160</v>
      </c>
      <c r="L3" s="5" t="s">
        <v>77</v>
      </c>
    </row>
    <row r="4" spans="1:12" ht="15.75" customHeight="1" x14ac:dyDescent="0.15">
      <c r="A4" s="5" t="s">
        <v>12</v>
      </c>
      <c r="B4" s="5" t="s">
        <v>70</v>
      </c>
      <c r="C4" s="5" t="s">
        <v>14</v>
      </c>
      <c r="D4" s="5" t="s">
        <v>15</v>
      </c>
      <c r="E4" s="5" t="s">
        <v>16</v>
      </c>
      <c r="F4" s="5" t="s">
        <v>71</v>
      </c>
      <c r="G4" s="5" t="s">
        <v>18</v>
      </c>
      <c r="H4" s="5" t="s">
        <v>19</v>
      </c>
      <c r="I4" s="5" t="s">
        <v>20</v>
      </c>
      <c r="J4" s="5" t="s">
        <v>21</v>
      </c>
      <c r="K4" s="5">
        <v>120</v>
      </c>
      <c r="L4" s="5" t="s">
        <v>78</v>
      </c>
    </row>
    <row r="5" spans="1:12" ht="15.75" customHeight="1" x14ac:dyDescent="0.15">
      <c r="A5" s="5" t="s">
        <v>12</v>
      </c>
      <c r="B5" s="5" t="s">
        <v>70</v>
      </c>
      <c r="C5" s="5" t="s">
        <v>14</v>
      </c>
      <c r="D5" s="5" t="s">
        <v>15</v>
      </c>
      <c r="E5" s="5" t="s">
        <v>16</v>
      </c>
      <c r="F5" s="5" t="s">
        <v>71</v>
      </c>
      <c r="G5" s="5" t="s">
        <v>18</v>
      </c>
      <c r="H5" s="5" t="s">
        <v>19</v>
      </c>
      <c r="I5" s="5" t="s">
        <v>26</v>
      </c>
      <c r="J5" s="5" t="s">
        <v>27</v>
      </c>
      <c r="K5" s="5">
        <v>260</v>
      </c>
      <c r="L5" s="5" t="s">
        <v>79</v>
      </c>
    </row>
    <row r="6" spans="1:12" ht="15.75" customHeight="1" x14ac:dyDescent="0.15">
      <c r="A6" s="5" t="s">
        <v>22</v>
      </c>
      <c r="B6" s="5" t="s">
        <v>72</v>
      </c>
      <c r="C6" s="5" t="s">
        <v>22</v>
      </c>
      <c r="D6" s="5" t="s">
        <v>15</v>
      </c>
      <c r="E6" s="5" t="s">
        <v>16</v>
      </c>
      <c r="F6" s="5" t="s">
        <v>71</v>
      </c>
      <c r="G6" s="5" t="s">
        <v>18</v>
      </c>
      <c r="H6" s="5" t="s">
        <v>25</v>
      </c>
      <c r="I6" s="5" t="s">
        <v>20</v>
      </c>
      <c r="J6" s="5" t="s">
        <v>27</v>
      </c>
      <c r="K6" s="5">
        <v>2510</v>
      </c>
      <c r="L6" s="5" t="s">
        <v>80</v>
      </c>
    </row>
    <row r="7" spans="1:12" ht="15.75" customHeight="1" x14ac:dyDescent="0.15">
      <c r="A7" s="5" t="s">
        <v>22</v>
      </c>
      <c r="B7" s="5" t="s">
        <v>72</v>
      </c>
      <c r="C7" s="5" t="s">
        <v>22</v>
      </c>
      <c r="D7" s="5" t="s">
        <v>15</v>
      </c>
      <c r="E7" s="5" t="s">
        <v>16</v>
      </c>
      <c r="F7" s="5" t="s">
        <v>71</v>
      </c>
      <c r="G7" s="5" t="s">
        <v>24</v>
      </c>
      <c r="H7" s="5" t="s">
        <v>25</v>
      </c>
      <c r="I7" s="5" t="s">
        <v>20</v>
      </c>
      <c r="J7" s="5" t="s">
        <v>21</v>
      </c>
      <c r="K7" s="5">
        <v>2550</v>
      </c>
      <c r="L7" s="5" t="s">
        <v>81</v>
      </c>
    </row>
    <row r="8" spans="1:12" ht="15.75" customHeight="1" x14ac:dyDescent="0.15">
      <c r="A8" s="5" t="s">
        <v>12</v>
      </c>
      <c r="B8" s="5" t="s">
        <v>73</v>
      </c>
      <c r="C8" s="5" t="s">
        <v>14</v>
      </c>
      <c r="D8" s="5" t="s">
        <v>15</v>
      </c>
      <c r="E8" s="5" t="s">
        <v>16</v>
      </c>
      <c r="F8" s="5" t="s">
        <v>68</v>
      </c>
      <c r="G8" s="5" t="s">
        <v>24</v>
      </c>
      <c r="H8" s="5" t="s">
        <v>19</v>
      </c>
      <c r="I8" s="5" t="s">
        <v>26</v>
      </c>
      <c r="J8" s="5" t="s">
        <v>27</v>
      </c>
      <c r="K8" s="5">
        <v>1200</v>
      </c>
      <c r="L8" s="5" t="s">
        <v>82</v>
      </c>
    </row>
    <row r="9" spans="1:12" ht="15.75" customHeight="1" x14ac:dyDescent="0.15">
      <c r="A9" s="5" t="s">
        <v>12</v>
      </c>
      <c r="B9" s="5" t="s">
        <v>73</v>
      </c>
      <c r="C9" s="5" t="s">
        <v>14</v>
      </c>
      <c r="D9" s="5" t="s">
        <v>15</v>
      </c>
      <c r="E9" s="5" t="s">
        <v>16</v>
      </c>
      <c r="F9" s="5" t="s">
        <v>71</v>
      </c>
      <c r="G9" s="5" t="s">
        <v>24</v>
      </c>
      <c r="H9" s="5" t="s">
        <v>25</v>
      </c>
      <c r="I9" s="5" t="s">
        <v>26</v>
      </c>
      <c r="J9" s="5" t="s">
        <v>27</v>
      </c>
      <c r="K9" s="5">
        <v>2500</v>
      </c>
      <c r="L9" s="5" t="s">
        <v>77</v>
      </c>
    </row>
    <row r="10" spans="1:12" ht="15.75" customHeight="1" x14ac:dyDescent="0.15">
      <c r="A10" s="5" t="s">
        <v>12</v>
      </c>
      <c r="B10" s="5" t="s">
        <v>74</v>
      </c>
      <c r="C10" s="5" t="s">
        <v>14</v>
      </c>
      <c r="D10" s="5" t="s">
        <v>15</v>
      </c>
      <c r="E10" s="5" t="s">
        <v>16</v>
      </c>
      <c r="F10" s="5" t="s">
        <v>71</v>
      </c>
      <c r="G10" s="5" t="s">
        <v>24</v>
      </c>
      <c r="H10" s="5" t="s">
        <v>25</v>
      </c>
      <c r="I10" s="5" t="s">
        <v>20</v>
      </c>
      <c r="J10" s="5" t="s">
        <v>21</v>
      </c>
      <c r="K10" s="5">
        <v>1120</v>
      </c>
      <c r="L10" s="5" t="s">
        <v>81</v>
      </c>
    </row>
    <row r="11" spans="1:12" ht="15.75" customHeight="1" x14ac:dyDescent="0.15">
      <c r="A11" s="5" t="s">
        <v>12</v>
      </c>
      <c r="B11" s="5" t="s">
        <v>74</v>
      </c>
      <c r="C11" s="5" t="s">
        <v>14</v>
      </c>
      <c r="D11" s="5" t="s">
        <v>15</v>
      </c>
      <c r="E11" s="5" t="s">
        <v>16</v>
      </c>
      <c r="F11" s="5" t="s">
        <v>71</v>
      </c>
      <c r="G11" s="5" t="s">
        <v>18</v>
      </c>
      <c r="H11" s="5" t="s">
        <v>25</v>
      </c>
      <c r="I11" s="5" t="s">
        <v>26</v>
      </c>
      <c r="J11" s="5" t="s">
        <v>27</v>
      </c>
      <c r="K11" s="5">
        <v>1200</v>
      </c>
      <c r="L11" s="5" t="s">
        <v>83</v>
      </c>
    </row>
    <row r="12" spans="1:12" ht="15.75" customHeight="1" x14ac:dyDescent="0.15">
      <c r="A12" s="5" t="s">
        <v>12</v>
      </c>
      <c r="B12" s="5" t="s">
        <v>74</v>
      </c>
      <c r="C12" s="5" t="s">
        <v>14</v>
      </c>
      <c r="D12" s="5" t="s">
        <v>15</v>
      </c>
      <c r="E12" s="5" t="s">
        <v>16</v>
      </c>
      <c r="F12" s="5" t="s">
        <v>71</v>
      </c>
      <c r="G12" s="5" t="s">
        <v>18</v>
      </c>
      <c r="H12" s="5" t="s">
        <v>25</v>
      </c>
      <c r="I12" s="5" t="s">
        <v>20</v>
      </c>
      <c r="J12" s="5" t="s">
        <v>27</v>
      </c>
      <c r="K12" s="5">
        <v>2720</v>
      </c>
      <c r="L12" s="5" t="s">
        <v>80</v>
      </c>
    </row>
    <row r="13" spans="1:12" ht="15.75" customHeight="1" x14ac:dyDescent="0.15">
      <c r="A13" s="5" t="s">
        <v>12</v>
      </c>
      <c r="B13" s="5" t="s">
        <v>29</v>
      </c>
      <c r="C13" s="5" t="s">
        <v>14</v>
      </c>
      <c r="D13" s="5" t="s">
        <v>15</v>
      </c>
      <c r="E13" s="5" t="s">
        <v>16</v>
      </c>
      <c r="F13" s="5" t="s">
        <v>68</v>
      </c>
      <c r="G13" s="5" t="s">
        <v>69</v>
      </c>
      <c r="H13" s="5" t="s">
        <v>25</v>
      </c>
      <c r="I13" s="5" t="s">
        <v>20</v>
      </c>
      <c r="J13" s="5" t="s">
        <v>21</v>
      </c>
      <c r="K13" s="5">
        <v>9300</v>
      </c>
      <c r="L13" s="5" t="s">
        <v>84</v>
      </c>
    </row>
    <row r="14" spans="1:12" ht="15.75" customHeight="1" x14ac:dyDescent="0.15">
      <c r="A14" s="5" t="s">
        <v>12</v>
      </c>
      <c r="B14" s="5" t="s">
        <v>29</v>
      </c>
      <c r="C14" s="5" t="s">
        <v>14</v>
      </c>
      <c r="D14" s="5" t="s">
        <v>15</v>
      </c>
      <c r="E14" s="5" t="s">
        <v>16</v>
      </c>
      <c r="F14" s="5" t="s">
        <v>68</v>
      </c>
      <c r="G14" s="5" t="s">
        <v>69</v>
      </c>
      <c r="H14" s="5" t="s">
        <v>25</v>
      </c>
      <c r="I14" s="5" t="s">
        <v>20</v>
      </c>
      <c r="J14" s="5" t="s">
        <v>27</v>
      </c>
      <c r="K14" s="5">
        <v>1000</v>
      </c>
      <c r="L14" s="5" t="s">
        <v>85</v>
      </c>
    </row>
    <row r="15" spans="1:12" ht="15.75" customHeight="1" x14ac:dyDescent="0.15">
      <c r="A15" s="5" t="s">
        <v>12</v>
      </c>
      <c r="B15" s="5" t="s">
        <v>29</v>
      </c>
      <c r="C15" s="5" t="s">
        <v>14</v>
      </c>
      <c r="D15" s="5" t="s">
        <v>15</v>
      </c>
      <c r="E15" s="5" t="s">
        <v>16</v>
      </c>
      <c r="F15" s="5" t="s">
        <v>68</v>
      </c>
      <c r="G15" s="5" t="s">
        <v>69</v>
      </c>
      <c r="H15" s="5" t="s">
        <v>19</v>
      </c>
      <c r="I15" s="5" t="s">
        <v>20</v>
      </c>
      <c r="J15" s="5" t="s">
        <v>21</v>
      </c>
      <c r="K15" s="5">
        <v>6000</v>
      </c>
      <c r="L15" s="5" t="s">
        <v>86</v>
      </c>
    </row>
    <row r="16" spans="1:12" ht="15.75" customHeight="1" x14ac:dyDescent="0.15">
      <c r="A16" s="5" t="s">
        <v>22</v>
      </c>
      <c r="B16" s="5" t="s">
        <v>33</v>
      </c>
      <c r="C16" s="5" t="s">
        <v>22</v>
      </c>
      <c r="D16" s="5" t="s">
        <v>15</v>
      </c>
      <c r="E16" s="5" t="s">
        <v>16</v>
      </c>
      <c r="F16" s="5" t="s">
        <v>71</v>
      </c>
      <c r="G16" s="5" t="s">
        <v>18</v>
      </c>
      <c r="H16" s="5" t="s">
        <v>19</v>
      </c>
      <c r="I16" s="5" t="s">
        <v>20</v>
      </c>
      <c r="J16" s="5" t="s">
        <v>27</v>
      </c>
      <c r="K16" s="5">
        <v>20</v>
      </c>
      <c r="L16" s="5" t="s">
        <v>87</v>
      </c>
    </row>
    <row r="17" spans="1:12" ht="15.75" customHeight="1" x14ac:dyDescent="0.15">
      <c r="A17" s="5" t="s">
        <v>12</v>
      </c>
      <c r="B17" s="5" t="s">
        <v>75</v>
      </c>
      <c r="C17" s="5" t="s">
        <v>14</v>
      </c>
      <c r="D17" s="5" t="s">
        <v>15</v>
      </c>
      <c r="E17" s="5" t="s">
        <v>16</v>
      </c>
      <c r="F17" s="5" t="s">
        <v>71</v>
      </c>
      <c r="G17" s="5" t="s">
        <v>24</v>
      </c>
      <c r="H17" s="5" t="s">
        <v>19</v>
      </c>
      <c r="I17" s="5" t="s">
        <v>20</v>
      </c>
      <c r="J17" s="5" t="s">
        <v>21</v>
      </c>
      <c r="K17" s="5">
        <v>1240</v>
      </c>
      <c r="L17" s="5" t="s">
        <v>88</v>
      </c>
    </row>
    <row r="18" spans="1:12" ht="15.75" customHeight="1" x14ac:dyDescent="0.15">
      <c r="A18" s="5" t="s">
        <v>12</v>
      </c>
      <c r="B18" s="5" t="s">
        <v>75</v>
      </c>
      <c r="C18" s="5" t="s">
        <v>14</v>
      </c>
      <c r="D18" s="5" t="s">
        <v>15</v>
      </c>
      <c r="E18" s="5" t="s">
        <v>16</v>
      </c>
      <c r="F18" s="5" t="s">
        <v>71</v>
      </c>
      <c r="G18" s="5" t="s">
        <v>24</v>
      </c>
      <c r="H18" s="5" t="s">
        <v>25</v>
      </c>
      <c r="I18" s="5" t="s">
        <v>20</v>
      </c>
      <c r="J18" s="5" t="s">
        <v>21</v>
      </c>
      <c r="K18" s="5">
        <v>1840</v>
      </c>
      <c r="L18" s="5" t="s">
        <v>81</v>
      </c>
    </row>
    <row r="19" spans="1:12" ht="15.75" customHeight="1" x14ac:dyDescent="0.15">
      <c r="A19" s="5" t="s">
        <v>12</v>
      </c>
      <c r="B19" s="5" t="s">
        <v>75</v>
      </c>
      <c r="C19" s="5" t="s">
        <v>14</v>
      </c>
      <c r="D19" s="5" t="s">
        <v>15</v>
      </c>
      <c r="E19" s="5" t="s">
        <v>16</v>
      </c>
      <c r="F19" s="5" t="s">
        <v>71</v>
      </c>
      <c r="G19" s="5" t="s">
        <v>24</v>
      </c>
      <c r="H19" s="5" t="s">
        <v>19</v>
      </c>
      <c r="I19" s="5" t="s">
        <v>26</v>
      </c>
      <c r="J19" s="5" t="s">
        <v>21</v>
      </c>
      <c r="K19" s="5">
        <v>2000</v>
      </c>
      <c r="L19" s="5" t="s">
        <v>89</v>
      </c>
    </row>
    <row r="20" spans="1:12" ht="15.75" customHeight="1" x14ac:dyDescent="0.15">
      <c r="A20" s="5" t="s">
        <v>12</v>
      </c>
      <c r="B20" s="5" t="s">
        <v>34</v>
      </c>
      <c r="C20" s="5" t="s">
        <v>14</v>
      </c>
      <c r="D20" s="5" t="s">
        <v>15</v>
      </c>
      <c r="E20" s="5" t="s">
        <v>16</v>
      </c>
      <c r="F20" s="5" t="s">
        <v>68</v>
      </c>
      <c r="G20" s="5" t="s">
        <v>18</v>
      </c>
      <c r="H20" s="5" t="s">
        <v>19</v>
      </c>
      <c r="I20" s="5" t="s">
        <v>20</v>
      </c>
      <c r="J20" s="5" t="s">
        <v>21</v>
      </c>
      <c r="K20" s="5">
        <v>640</v>
      </c>
      <c r="L20" s="5" t="s">
        <v>90</v>
      </c>
    </row>
    <row r="21" spans="1:12" ht="15.75" customHeight="1" x14ac:dyDescent="0.15">
      <c r="A21" s="5" t="s">
        <v>22</v>
      </c>
      <c r="B21" s="5" t="s">
        <v>35</v>
      </c>
      <c r="C21" s="5" t="s">
        <v>22</v>
      </c>
      <c r="D21" s="5" t="s">
        <v>15</v>
      </c>
      <c r="E21" s="5" t="s">
        <v>16</v>
      </c>
      <c r="F21" s="5" t="s">
        <v>71</v>
      </c>
      <c r="G21" s="5" t="s">
        <v>18</v>
      </c>
      <c r="H21" s="5" t="s">
        <v>19</v>
      </c>
      <c r="I21" s="5" t="s">
        <v>26</v>
      </c>
      <c r="J21" s="5" t="s">
        <v>21</v>
      </c>
      <c r="K21" s="5">
        <v>9440</v>
      </c>
      <c r="L21" s="5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2"/>
  <sheetViews>
    <sheetView showGridLines="0" workbookViewId="0"/>
  </sheetViews>
  <sheetFormatPr baseColWidth="10" defaultColWidth="12.6640625" defaultRowHeight="15.75" customHeight="1" x14ac:dyDescent="0.15"/>
  <sheetData>
    <row r="1" spans="1:19" ht="15.75" customHeight="1" x14ac:dyDescent="0.15">
      <c r="A1" s="6" t="s">
        <v>46</v>
      </c>
      <c r="B1" s="7"/>
      <c r="C1" s="6" t="s">
        <v>36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</row>
    <row r="2" spans="1:19" ht="15.75" customHeight="1" x14ac:dyDescent="0.15">
      <c r="A2" s="6" t="s">
        <v>0</v>
      </c>
      <c r="B2" s="6" t="s">
        <v>1</v>
      </c>
      <c r="C2" s="9" t="s">
        <v>82</v>
      </c>
      <c r="D2" s="10" t="s">
        <v>84</v>
      </c>
      <c r="E2" s="10" t="s">
        <v>85</v>
      </c>
      <c r="F2" s="10" t="s">
        <v>86</v>
      </c>
      <c r="G2" s="10" t="s">
        <v>76</v>
      </c>
      <c r="H2" s="10" t="s">
        <v>90</v>
      </c>
      <c r="I2" s="10" t="s">
        <v>81</v>
      </c>
      <c r="J2" s="10" t="s">
        <v>77</v>
      </c>
      <c r="K2" s="10" t="s">
        <v>88</v>
      </c>
      <c r="L2" s="10" t="s">
        <v>89</v>
      </c>
      <c r="M2" s="10" t="s">
        <v>80</v>
      </c>
      <c r="N2" s="10" t="s">
        <v>83</v>
      </c>
      <c r="O2" s="10" t="s">
        <v>78</v>
      </c>
      <c r="P2" s="10" t="s">
        <v>87</v>
      </c>
      <c r="Q2" s="10" t="s">
        <v>91</v>
      </c>
      <c r="R2" s="10" t="s">
        <v>79</v>
      </c>
      <c r="S2" s="11" t="s">
        <v>47</v>
      </c>
    </row>
    <row r="3" spans="1:19" ht="15.75" customHeight="1" x14ac:dyDescent="0.15">
      <c r="A3" s="9" t="s">
        <v>12</v>
      </c>
      <c r="B3" s="9" t="s">
        <v>67</v>
      </c>
      <c r="C3" s="12"/>
      <c r="D3" s="13"/>
      <c r="E3" s="13"/>
      <c r="F3" s="13"/>
      <c r="G3" s="13">
        <v>5200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4">
        <v>5200</v>
      </c>
    </row>
    <row r="4" spans="1:19" ht="15.75" customHeight="1" x14ac:dyDescent="0.15">
      <c r="A4" s="15"/>
      <c r="B4" s="16" t="s">
        <v>73</v>
      </c>
      <c r="C4" s="17">
        <v>1200</v>
      </c>
      <c r="D4" s="18"/>
      <c r="E4" s="18"/>
      <c r="F4" s="18"/>
      <c r="G4" s="18"/>
      <c r="H4" s="18"/>
      <c r="I4" s="18"/>
      <c r="J4" s="18">
        <v>2500</v>
      </c>
      <c r="K4" s="18"/>
      <c r="L4" s="18"/>
      <c r="M4" s="18"/>
      <c r="N4" s="18"/>
      <c r="O4" s="18"/>
      <c r="P4" s="18"/>
      <c r="Q4" s="18"/>
      <c r="R4" s="18"/>
      <c r="S4" s="19">
        <v>3700</v>
      </c>
    </row>
    <row r="5" spans="1:19" ht="15.75" customHeight="1" x14ac:dyDescent="0.15">
      <c r="A5" s="15"/>
      <c r="B5" s="16" t="s">
        <v>74</v>
      </c>
      <c r="C5" s="17"/>
      <c r="D5" s="18"/>
      <c r="E5" s="18"/>
      <c r="F5" s="18"/>
      <c r="G5" s="18"/>
      <c r="H5" s="18"/>
      <c r="I5" s="18">
        <v>1120</v>
      </c>
      <c r="J5" s="18"/>
      <c r="K5" s="18"/>
      <c r="L5" s="18"/>
      <c r="M5" s="18">
        <v>2720</v>
      </c>
      <c r="N5" s="18">
        <v>1200</v>
      </c>
      <c r="O5" s="18"/>
      <c r="P5" s="18"/>
      <c r="Q5" s="18"/>
      <c r="R5" s="18"/>
      <c r="S5" s="19">
        <v>5040</v>
      </c>
    </row>
    <row r="6" spans="1:19" ht="15.75" customHeight="1" x14ac:dyDescent="0.15">
      <c r="A6" s="15"/>
      <c r="B6" s="16" t="s">
        <v>75</v>
      </c>
      <c r="C6" s="17"/>
      <c r="D6" s="18"/>
      <c r="E6" s="18"/>
      <c r="F6" s="18"/>
      <c r="G6" s="18"/>
      <c r="H6" s="18"/>
      <c r="I6" s="18">
        <v>1840</v>
      </c>
      <c r="J6" s="18"/>
      <c r="K6" s="18">
        <v>1240</v>
      </c>
      <c r="L6" s="18">
        <v>2000</v>
      </c>
      <c r="M6" s="18"/>
      <c r="N6" s="18"/>
      <c r="O6" s="18"/>
      <c r="P6" s="18"/>
      <c r="Q6" s="18"/>
      <c r="R6" s="18"/>
      <c r="S6" s="19">
        <v>5080</v>
      </c>
    </row>
    <row r="7" spans="1:19" ht="15.75" customHeight="1" x14ac:dyDescent="0.15">
      <c r="A7" s="15"/>
      <c r="B7" s="16" t="s">
        <v>34</v>
      </c>
      <c r="C7" s="17"/>
      <c r="D7" s="18"/>
      <c r="E7" s="18"/>
      <c r="F7" s="18"/>
      <c r="G7" s="18"/>
      <c r="H7" s="18">
        <v>640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9">
        <v>640</v>
      </c>
    </row>
    <row r="8" spans="1:19" ht="15.75" customHeight="1" x14ac:dyDescent="0.15">
      <c r="A8" s="15"/>
      <c r="B8" s="16" t="s">
        <v>29</v>
      </c>
      <c r="C8" s="17"/>
      <c r="D8" s="18">
        <v>9300</v>
      </c>
      <c r="E8" s="18">
        <v>1000</v>
      </c>
      <c r="F8" s="18">
        <v>6000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>
        <v>16300</v>
      </c>
    </row>
    <row r="9" spans="1:19" ht="15.75" customHeight="1" x14ac:dyDescent="0.15">
      <c r="A9" s="15"/>
      <c r="B9" s="16" t="s">
        <v>70</v>
      </c>
      <c r="C9" s="17"/>
      <c r="D9" s="18"/>
      <c r="E9" s="18"/>
      <c r="F9" s="18"/>
      <c r="G9" s="18"/>
      <c r="H9" s="18"/>
      <c r="I9" s="18"/>
      <c r="J9" s="18">
        <v>160</v>
      </c>
      <c r="K9" s="18"/>
      <c r="L9" s="18"/>
      <c r="M9" s="18"/>
      <c r="N9" s="18"/>
      <c r="O9" s="18">
        <v>120</v>
      </c>
      <c r="P9" s="18"/>
      <c r="Q9" s="18"/>
      <c r="R9" s="18">
        <v>260</v>
      </c>
      <c r="S9" s="19">
        <v>540</v>
      </c>
    </row>
    <row r="10" spans="1:19" ht="15.75" customHeight="1" x14ac:dyDescent="0.15">
      <c r="A10" s="9" t="s">
        <v>22</v>
      </c>
      <c r="B10" s="9" t="s">
        <v>72</v>
      </c>
      <c r="C10" s="12"/>
      <c r="D10" s="13"/>
      <c r="E10" s="13"/>
      <c r="F10" s="13"/>
      <c r="G10" s="13"/>
      <c r="H10" s="13"/>
      <c r="I10" s="13">
        <v>2550</v>
      </c>
      <c r="J10" s="13"/>
      <c r="K10" s="13"/>
      <c r="L10" s="13"/>
      <c r="M10" s="13">
        <v>2510</v>
      </c>
      <c r="N10" s="13"/>
      <c r="O10" s="13"/>
      <c r="P10" s="13"/>
      <c r="Q10" s="13"/>
      <c r="R10" s="13"/>
      <c r="S10" s="14">
        <v>5060</v>
      </c>
    </row>
    <row r="11" spans="1:19" ht="15.75" customHeight="1" x14ac:dyDescent="0.15">
      <c r="A11" s="15"/>
      <c r="B11" s="16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>
        <v>20</v>
      </c>
      <c r="Q11" s="18"/>
      <c r="R11" s="18"/>
      <c r="S11" s="19">
        <v>20</v>
      </c>
    </row>
    <row r="12" spans="1:19" ht="15.75" customHeight="1" x14ac:dyDescent="0.15">
      <c r="A12" s="20"/>
      <c r="B12" s="21" t="s">
        <v>35</v>
      </c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>
        <v>9440</v>
      </c>
      <c r="R12" s="23"/>
      <c r="S12" s="24">
        <v>9440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Y35"/>
  <sheetViews>
    <sheetView workbookViewId="0"/>
  </sheetViews>
  <sheetFormatPr baseColWidth="10" defaultColWidth="12.6640625" defaultRowHeight="15.75" customHeight="1" x14ac:dyDescent="0.15"/>
  <sheetData>
    <row r="1" spans="1:25" ht="15.75" customHeight="1" x14ac:dyDescent="0.15">
      <c r="A1" s="5" t="s">
        <v>0</v>
      </c>
      <c r="B1" s="5" t="s">
        <v>1</v>
      </c>
      <c r="C1" s="5" t="s">
        <v>48</v>
      </c>
      <c r="D1" s="5" t="s">
        <v>49</v>
      </c>
      <c r="E1" s="5" t="s">
        <v>50</v>
      </c>
      <c r="F1" s="5" t="s">
        <v>51</v>
      </c>
      <c r="G1" s="5" t="s">
        <v>52</v>
      </c>
      <c r="H1" s="5" t="s">
        <v>53</v>
      </c>
      <c r="I1" s="5" t="s">
        <v>54</v>
      </c>
      <c r="J1" s="5" t="s">
        <v>55</v>
      </c>
      <c r="K1" s="5" t="s">
        <v>56</v>
      </c>
      <c r="L1" s="5" t="s">
        <v>92</v>
      </c>
      <c r="M1" s="5" t="s">
        <v>93</v>
      </c>
      <c r="N1" s="5" t="s">
        <v>94</v>
      </c>
      <c r="O1" s="5" t="s">
        <v>95</v>
      </c>
      <c r="P1" s="5" t="s">
        <v>96</v>
      </c>
      <c r="Q1" s="5" t="s">
        <v>97</v>
      </c>
      <c r="R1" s="5" t="s">
        <v>98</v>
      </c>
      <c r="S1" s="5" t="s">
        <v>57</v>
      </c>
      <c r="T1" s="5" t="s">
        <v>58</v>
      </c>
      <c r="U1" s="5" t="s">
        <v>59</v>
      </c>
    </row>
    <row r="2" spans="1:25" ht="15.75" customHeight="1" x14ac:dyDescent="0.15">
      <c r="A2" s="5" t="s">
        <v>12</v>
      </c>
      <c r="B2" s="5" t="s">
        <v>67</v>
      </c>
      <c r="G2" s="5">
        <v>5200</v>
      </c>
      <c r="S2" s="5">
        <v>5200</v>
      </c>
      <c r="T2" s="5">
        <f t="shared" ref="T2:T11" si="0">COUNTIF(C2:R2,"&gt;0")</f>
        <v>1</v>
      </c>
      <c r="U2" s="5">
        <f>AVERAGE(T2:T8)</f>
        <v>2.2857142857142856</v>
      </c>
    </row>
    <row r="3" spans="1:25" ht="15.75" customHeight="1" x14ac:dyDescent="0.15">
      <c r="A3" s="5" t="s">
        <v>12</v>
      </c>
      <c r="B3" s="5" t="s">
        <v>73</v>
      </c>
      <c r="C3" s="5">
        <v>1200</v>
      </c>
      <c r="J3" s="5">
        <v>2500</v>
      </c>
      <c r="S3" s="5">
        <v>3700</v>
      </c>
      <c r="T3" s="5">
        <f t="shared" si="0"/>
        <v>2</v>
      </c>
    </row>
    <row r="4" spans="1:25" ht="15.75" customHeight="1" x14ac:dyDescent="0.15">
      <c r="A4" s="5" t="s">
        <v>12</v>
      </c>
      <c r="B4" s="5" t="s">
        <v>74</v>
      </c>
      <c r="I4" s="5">
        <v>1120</v>
      </c>
      <c r="M4" s="5">
        <v>2720</v>
      </c>
      <c r="N4" s="5">
        <v>1200</v>
      </c>
      <c r="S4" s="5">
        <v>5040</v>
      </c>
      <c r="T4" s="5">
        <f t="shared" si="0"/>
        <v>3</v>
      </c>
    </row>
    <row r="5" spans="1:25" ht="15.75" customHeight="1" x14ac:dyDescent="0.15">
      <c r="A5" s="5" t="s">
        <v>12</v>
      </c>
      <c r="B5" s="5" t="s">
        <v>75</v>
      </c>
      <c r="I5" s="5">
        <v>1840</v>
      </c>
      <c r="K5" s="5">
        <v>1240</v>
      </c>
      <c r="L5" s="5">
        <v>2000</v>
      </c>
      <c r="S5" s="5">
        <v>5080</v>
      </c>
      <c r="T5" s="5">
        <f t="shared" si="0"/>
        <v>3</v>
      </c>
    </row>
    <row r="6" spans="1:25" ht="15.75" customHeight="1" x14ac:dyDescent="0.15">
      <c r="A6" s="5" t="s">
        <v>12</v>
      </c>
      <c r="B6" s="5" t="s">
        <v>34</v>
      </c>
      <c r="H6" s="5">
        <v>640</v>
      </c>
      <c r="S6" s="5">
        <v>640</v>
      </c>
      <c r="T6" s="5">
        <f t="shared" si="0"/>
        <v>1</v>
      </c>
    </row>
    <row r="7" spans="1:25" ht="15.75" customHeight="1" x14ac:dyDescent="0.15">
      <c r="A7" s="5" t="s">
        <v>12</v>
      </c>
      <c r="B7" s="5" t="s">
        <v>29</v>
      </c>
      <c r="D7" s="5">
        <v>9300</v>
      </c>
      <c r="E7" s="5">
        <v>1000</v>
      </c>
      <c r="F7" s="5">
        <v>6000</v>
      </c>
      <c r="S7" s="5">
        <v>16300</v>
      </c>
      <c r="T7" s="5">
        <f t="shared" si="0"/>
        <v>3</v>
      </c>
    </row>
    <row r="8" spans="1:25" ht="15.75" customHeight="1" x14ac:dyDescent="0.15">
      <c r="A8" s="5" t="s">
        <v>12</v>
      </c>
      <c r="B8" s="5" t="s">
        <v>70</v>
      </c>
      <c r="J8" s="5">
        <v>160</v>
      </c>
      <c r="O8" s="5">
        <v>120</v>
      </c>
      <c r="R8" s="5">
        <v>260</v>
      </c>
      <c r="S8" s="5">
        <v>540</v>
      </c>
      <c r="T8" s="5">
        <f t="shared" si="0"/>
        <v>3</v>
      </c>
    </row>
    <row r="9" spans="1:25" ht="15.75" customHeight="1" x14ac:dyDescent="0.15">
      <c r="A9" s="5" t="s">
        <v>22</v>
      </c>
      <c r="B9" s="5" t="s">
        <v>72</v>
      </c>
      <c r="I9" s="5">
        <v>2550</v>
      </c>
      <c r="M9" s="5">
        <v>2510</v>
      </c>
      <c r="S9" s="5">
        <v>5060</v>
      </c>
      <c r="T9" s="5">
        <f t="shared" si="0"/>
        <v>2</v>
      </c>
      <c r="U9" s="5">
        <f>AVERAGE(T9:T11)</f>
        <v>1.3333333333333333</v>
      </c>
    </row>
    <row r="10" spans="1:25" ht="15.75" customHeight="1" x14ac:dyDescent="0.15">
      <c r="A10" s="5" t="s">
        <v>22</v>
      </c>
      <c r="B10" s="5" t="s">
        <v>33</v>
      </c>
      <c r="P10" s="5">
        <v>20</v>
      </c>
      <c r="S10" s="5">
        <v>20</v>
      </c>
      <c r="T10" s="5">
        <f t="shared" si="0"/>
        <v>1</v>
      </c>
    </row>
    <row r="11" spans="1:25" ht="15.75" customHeight="1" x14ac:dyDescent="0.15">
      <c r="A11" s="5" t="s">
        <v>22</v>
      </c>
      <c r="B11" s="5" t="s">
        <v>35</v>
      </c>
      <c r="Q11" s="5">
        <v>9440</v>
      </c>
      <c r="S11" s="5">
        <v>9440</v>
      </c>
      <c r="T11" s="5">
        <f t="shared" si="0"/>
        <v>1</v>
      </c>
    </row>
    <row r="13" spans="1:25" ht="15.75" customHeight="1" x14ac:dyDescent="0.15">
      <c r="A13" s="5" t="s">
        <v>0</v>
      </c>
      <c r="B13" s="5" t="s">
        <v>1</v>
      </c>
      <c r="C13" s="5" t="s">
        <v>48</v>
      </c>
      <c r="D13" s="5" t="s">
        <v>49</v>
      </c>
      <c r="E13" s="5" t="s">
        <v>50</v>
      </c>
      <c r="F13" s="5" t="s">
        <v>51</v>
      </c>
      <c r="G13" s="5" t="s">
        <v>52</v>
      </c>
      <c r="H13" s="5" t="s">
        <v>53</v>
      </c>
      <c r="I13" s="5" t="s">
        <v>54</v>
      </c>
      <c r="J13" s="5" t="s">
        <v>55</v>
      </c>
      <c r="K13" s="5" t="s">
        <v>56</v>
      </c>
      <c r="L13" s="5" t="s">
        <v>92</v>
      </c>
      <c r="M13" s="5" t="s">
        <v>93</v>
      </c>
      <c r="N13" s="5" t="s">
        <v>94</v>
      </c>
      <c r="O13" s="5" t="s">
        <v>95</v>
      </c>
      <c r="P13" s="5" t="s">
        <v>96</v>
      </c>
      <c r="Q13" s="5" t="s">
        <v>97</v>
      </c>
      <c r="R13" s="5" t="s">
        <v>98</v>
      </c>
      <c r="S13" s="5" t="s">
        <v>61</v>
      </c>
      <c r="T13" s="5" t="s">
        <v>99</v>
      </c>
      <c r="U13" s="5" t="s">
        <v>100</v>
      </c>
      <c r="W13" s="5" t="s">
        <v>101</v>
      </c>
      <c r="Y13" s="5" t="s">
        <v>102</v>
      </c>
    </row>
    <row r="14" spans="1:25" ht="15.75" customHeight="1" x14ac:dyDescent="0.15">
      <c r="A14" s="5" t="s">
        <v>12</v>
      </c>
      <c r="B14" s="5" t="s">
        <v>67</v>
      </c>
      <c r="C14" s="5">
        <f t="shared" ref="C14:R14" si="1">(C2/$S2)^2</f>
        <v>0</v>
      </c>
      <c r="D14" s="5">
        <f t="shared" si="1"/>
        <v>0</v>
      </c>
      <c r="E14" s="5">
        <f t="shared" si="1"/>
        <v>0</v>
      </c>
      <c r="F14" s="5">
        <f t="shared" si="1"/>
        <v>0</v>
      </c>
      <c r="G14" s="5">
        <f t="shared" si="1"/>
        <v>1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0</v>
      </c>
      <c r="O14" s="5">
        <f t="shared" si="1"/>
        <v>0</v>
      </c>
      <c r="P14" s="5">
        <f t="shared" si="1"/>
        <v>0</v>
      </c>
      <c r="Q14" s="5">
        <f t="shared" si="1"/>
        <v>0</v>
      </c>
      <c r="R14" s="5">
        <f t="shared" si="1"/>
        <v>0</v>
      </c>
      <c r="S14" s="5">
        <f t="shared" ref="S14:S23" si="2">SUM(C14:R14)</f>
        <v>1</v>
      </c>
      <c r="T14" s="5">
        <f t="shared" ref="T14:T23" si="3">1/S14</f>
        <v>1</v>
      </c>
      <c r="U14" s="5">
        <f t="shared" ref="U14:U23" si="4">1-S14</f>
        <v>0</v>
      </c>
      <c r="W14" s="5">
        <f>AVERAGE(T14:T20)</f>
        <v>2.0072346011875339</v>
      </c>
      <c r="Y14" s="5">
        <f>AVERAGE(U14:U20)</f>
        <v>0.40876909991969407</v>
      </c>
    </row>
    <row r="15" spans="1:25" ht="15.75" customHeight="1" x14ac:dyDescent="0.15">
      <c r="A15" s="5" t="s">
        <v>12</v>
      </c>
      <c r="B15" s="5" t="s">
        <v>73</v>
      </c>
      <c r="C15" s="5">
        <f t="shared" ref="C15:R15" si="5">(C3/$S3)^2</f>
        <v>0.10518626734842952</v>
      </c>
      <c r="D15" s="5">
        <f t="shared" si="5"/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0.45653761869978082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5">
        <f t="shared" si="5"/>
        <v>0</v>
      </c>
      <c r="R15" s="5">
        <f t="shared" si="5"/>
        <v>0</v>
      </c>
      <c r="S15" s="5">
        <f t="shared" si="2"/>
        <v>0.56172388604821033</v>
      </c>
      <c r="T15" s="5">
        <f t="shared" si="3"/>
        <v>1.7802340702210664</v>
      </c>
      <c r="U15" s="5">
        <f t="shared" si="4"/>
        <v>0.43827611395178967</v>
      </c>
    </row>
    <row r="16" spans="1:25" ht="15.75" customHeight="1" x14ac:dyDescent="0.15">
      <c r="A16" s="5" t="s">
        <v>12</v>
      </c>
      <c r="B16" s="5" t="s">
        <v>74</v>
      </c>
      <c r="C16" s="5">
        <f t="shared" ref="C16:R16" si="6">(C4/$S4)^2</f>
        <v>0</v>
      </c>
      <c r="D16" s="5">
        <f t="shared" si="6"/>
        <v>0</v>
      </c>
      <c r="E16" s="5">
        <f t="shared" si="6"/>
        <v>0</v>
      </c>
      <c r="F16" s="5">
        <f t="shared" si="6"/>
        <v>0</v>
      </c>
      <c r="G16" s="5">
        <f t="shared" si="6"/>
        <v>0</v>
      </c>
      <c r="H16" s="5">
        <f t="shared" si="6"/>
        <v>0</v>
      </c>
      <c r="I16" s="5">
        <f t="shared" si="6"/>
        <v>4.9382716049382713E-2</v>
      </c>
      <c r="J16" s="5">
        <f t="shared" si="6"/>
        <v>0</v>
      </c>
      <c r="K16" s="5">
        <f t="shared" si="6"/>
        <v>0</v>
      </c>
      <c r="L16" s="5">
        <f t="shared" si="6"/>
        <v>0</v>
      </c>
      <c r="M16" s="5">
        <f t="shared" si="6"/>
        <v>0.291257243638196</v>
      </c>
      <c r="N16" s="5">
        <f t="shared" si="6"/>
        <v>5.6689342403628114E-2</v>
      </c>
      <c r="O16" s="5">
        <f t="shared" si="6"/>
        <v>0</v>
      </c>
      <c r="P16" s="5">
        <f t="shared" si="6"/>
        <v>0</v>
      </c>
      <c r="Q16" s="5">
        <f t="shared" si="6"/>
        <v>0</v>
      </c>
      <c r="R16" s="5">
        <f t="shared" si="6"/>
        <v>0</v>
      </c>
      <c r="S16" s="5">
        <f t="shared" si="2"/>
        <v>0.39732930209120682</v>
      </c>
      <c r="T16" s="5">
        <f t="shared" si="3"/>
        <v>2.516804058338618</v>
      </c>
      <c r="U16" s="5">
        <f t="shared" si="4"/>
        <v>0.60267069790879324</v>
      </c>
    </row>
    <row r="17" spans="1:25" ht="15.75" customHeight="1" x14ac:dyDescent="0.15">
      <c r="A17" s="5" t="s">
        <v>12</v>
      </c>
      <c r="B17" s="5" t="s">
        <v>75</v>
      </c>
      <c r="C17" s="5">
        <f t="shared" ref="C17:R17" si="7">(C5/$S5)^2</f>
        <v>0</v>
      </c>
      <c r="D17" s="5">
        <f t="shared" si="7"/>
        <v>0</v>
      </c>
      <c r="E17" s="5">
        <f t="shared" si="7"/>
        <v>0</v>
      </c>
      <c r="F17" s="5">
        <f t="shared" si="7"/>
        <v>0</v>
      </c>
      <c r="G17" s="5">
        <f t="shared" si="7"/>
        <v>0</v>
      </c>
      <c r="H17" s="5">
        <f t="shared" si="7"/>
        <v>0</v>
      </c>
      <c r="I17" s="5">
        <f t="shared" si="7"/>
        <v>0.13119226238452478</v>
      </c>
      <c r="J17" s="5">
        <f t="shared" si="7"/>
        <v>0</v>
      </c>
      <c r="K17" s="5">
        <f t="shared" si="7"/>
        <v>5.9582119164238334E-2</v>
      </c>
      <c r="L17" s="5">
        <f t="shared" si="7"/>
        <v>0.15500031000062001</v>
      </c>
      <c r="M17" s="5">
        <f t="shared" si="7"/>
        <v>0</v>
      </c>
      <c r="N17" s="5">
        <f t="shared" si="7"/>
        <v>0</v>
      </c>
      <c r="O17" s="5">
        <f t="shared" si="7"/>
        <v>0</v>
      </c>
      <c r="P17" s="5">
        <f t="shared" si="7"/>
        <v>0</v>
      </c>
      <c r="Q17" s="5">
        <f t="shared" si="7"/>
        <v>0</v>
      </c>
      <c r="R17" s="5">
        <f t="shared" si="7"/>
        <v>0</v>
      </c>
      <c r="S17" s="5">
        <f t="shared" si="2"/>
        <v>0.34577469154938312</v>
      </c>
      <c r="T17" s="5">
        <f t="shared" si="3"/>
        <v>2.8920566612874303</v>
      </c>
      <c r="U17" s="5">
        <f t="shared" si="4"/>
        <v>0.65422530845061688</v>
      </c>
    </row>
    <row r="18" spans="1:25" ht="15.75" customHeight="1" x14ac:dyDescent="0.15">
      <c r="A18" s="5" t="s">
        <v>12</v>
      </c>
      <c r="B18" s="5" t="s">
        <v>34</v>
      </c>
      <c r="C18" s="5">
        <f t="shared" ref="C18:R18" si="8">(C6/$S6)^2</f>
        <v>0</v>
      </c>
      <c r="D18" s="5">
        <f t="shared" si="8"/>
        <v>0</v>
      </c>
      <c r="E18" s="5">
        <f t="shared" si="8"/>
        <v>0</v>
      </c>
      <c r="F18" s="5">
        <f t="shared" si="8"/>
        <v>0</v>
      </c>
      <c r="G18" s="5">
        <f t="shared" si="8"/>
        <v>0</v>
      </c>
      <c r="H18" s="5">
        <f t="shared" si="8"/>
        <v>1</v>
      </c>
      <c r="I18" s="5">
        <f t="shared" si="8"/>
        <v>0</v>
      </c>
      <c r="J18" s="5">
        <f t="shared" si="8"/>
        <v>0</v>
      </c>
      <c r="K18" s="5">
        <f t="shared" si="8"/>
        <v>0</v>
      </c>
      <c r="L18" s="5">
        <f t="shared" si="8"/>
        <v>0</v>
      </c>
      <c r="M18" s="5">
        <f t="shared" si="8"/>
        <v>0</v>
      </c>
      <c r="N18" s="5">
        <f t="shared" si="8"/>
        <v>0</v>
      </c>
      <c r="O18" s="5">
        <f t="shared" si="8"/>
        <v>0</v>
      </c>
      <c r="P18" s="5">
        <f t="shared" si="8"/>
        <v>0</v>
      </c>
      <c r="Q18" s="5">
        <f t="shared" si="8"/>
        <v>0</v>
      </c>
      <c r="R18" s="5">
        <f t="shared" si="8"/>
        <v>0</v>
      </c>
      <c r="S18" s="5">
        <f t="shared" si="2"/>
        <v>1</v>
      </c>
      <c r="T18" s="5">
        <f t="shared" si="3"/>
        <v>1</v>
      </c>
      <c r="U18" s="5">
        <f t="shared" si="4"/>
        <v>0</v>
      </c>
    </row>
    <row r="19" spans="1:25" ht="15.75" customHeight="1" x14ac:dyDescent="0.15">
      <c r="A19" s="5" t="s">
        <v>12</v>
      </c>
      <c r="B19" s="5" t="s">
        <v>29</v>
      </c>
      <c r="C19" s="5">
        <f t="shared" ref="C19:R19" si="9">(C7/$S7)^2</f>
        <v>0</v>
      </c>
      <c r="D19" s="5">
        <f t="shared" si="9"/>
        <v>0.3255297527193346</v>
      </c>
      <c r="E19" s="5">
        <f t="shared" si="9"/>
        <v>3.763784862057285E-3</v>
      </c>
      <c r="F19" s="5">
        <f t="shared" si="9"/>
        <v>0.13549625503406224</v>
      </c>
      <c r="G19" s="5">
        <f t="shared" si="9"/>
        <v>0</v>
      </c>
      <c r="H19" s="5">
        <f t="shared" si="9"/>
        <v>0</v>
      </c>
      <c r="I19" s="5">
        <f t="shared" si="9"/>
        <v>0</v>
      </c>
      <c r="J19" s="5">
        <f t="shared" si="9"/>
        <v>0</v>
      </c>
      <c r="K19" s="5">
        <f t="shared" si="9"/>
        <v>0</v>
      </c>
      <c r="L19" s="5">
        <f t="shared" si="9"/>
        <v>0</v>
      </c>
      <c r="M19" s="5">
        <f t="shared" si="9"/>
        <v>0</v>
      </c>
      <c r="N19" s="5">
        <f t="shared" si="9"/>
        <v>0</v>
      </c>
      <c r="O19" s="5">
        <f t="shared" si="9"/>
        <v>0</v>
      </c>
      <c r="P19" s="5">
        <f t="shared" si="9"/>
        <v>0</v>
      </c>
      <c r="Q19" s="5">
        <f t="shared" si="9"/>
        <v>0</v>
      </c>
      <c r="R19" s="5">
        <f t="shared" si="9"/>
        <v>0</v>
      </c>
      <c r="S19" s="5">
        <f t="shared" si="2"/>
        <v>0.46478979261545417</v>
      </c>
      <c r="T19" s="5">
        <f t="shared" si="3"/>
        <v>2.1515102437444322</v>
      </c>
      <c r="U19" s="5">
        <f t="shared" si="4"/>
        <v>0.53521020738454583</v>
      </c>
    </row>
    <row r="20" spans="1:25" ht="15.75" customHeight="1" x14ac:dyDescent="0.15">
      <c r="A20" s="5" t="s">
        <v>12</v>
      </c>
      <c r="B20" s="5" t="s">
        <v>70</v>
      </c>
      <c r="C20" s="5">
        <f t="shared" ref="C20:R20" si="10">(C8/$S8)^2</f>
        <v>0</v>
      </c>
      <c r="D20" s="5">
        <f t="shared" si="10"/>
        <v>0</v>
      </c>
      <c r="E20" s="5">
        <f t="shared" si="10"/>
        <v>0</v>
      </c>
      <c r="F20" s="5">
        <f t="shared" si="10"/>
        <v>0</v>
      </c>
      <c r="G20" s="5">
        <f t="shared" si="10"/>
        <v>0</v>
      </c>
      <c r="H20" s="5">
        <f t="shared" si="10"/>
        <v>0</v>
      </c>
      <c r="I20" s="5">
        <f t="shared" si="10"/>
        <v>0</v>
      </c>
      <c r="J20" s="5">
        <f t="shared" si="10"/>
        <v>8.77914951989026E-2</v>
      </c>
      <c r="K20" s="5">
        <f t="shared" si="10"/>
        <v>0</v>
      </c>
      <c r="L20" s="5">
        <f t="shared" si="10"/>
        <v>0</v>
      </c>
      <c r="M20" s="5">
        <f t="shared" si="10"/>
        <v>0</v>
      </c>
      <c r="N20" s="5">
        <f t="shared" si="10"/>
        <v>0</v>
      </c>
      <c r="O20" s="5">
        <f t="shared" si="10"/>
        <v>4.9382716049382713E-2</v>
      </c>
      <c r="P20" s="5">
        <f t="shared" si="10"/>
        <v>0</v>
      </c>
      <c r="Q20" s="5">
        <f t="shared" si="10"/>
        <v>0</v>
      </c>
      <c r="R20" s="5">
        <f t="shared" si="10"/>
        <v>0.23182441700960216</v>
      </c>
      <c r="S20" s="5">
        <f t="shared" si="2"/>
        <v>0.36899862825788748</v>
      </c>
      <c r="T20" s="5">
        <f t="shared" si="3"/>
        <v>2.7100371747211898</v>
      </c>
      <c r="U20" s="5">
        <f t="shared" si="4"/>
        <v>0.63100137174211257</v>
      </c>
    </row>
    <row r="21" spans="1:25" ht="15.75" customHeight="1" x14ac:dyDescent="0.15">
      <c r="A21" s="5" t="s">
        <v>22</v>
      </c>
      <c r="B21" s="5" t="s">
        <v>72</v>
      </c>
      <c r="C21" s="5">
        <f t="shared" ref="C21:R21" si="11">(C9/$S9)^2</f>
        <v>0</v>
      </c>
      <c r="D21" s="5">
        <f t="shared" si="11"/>
        <v>0</v>
      </c>
      <c r="E21" s="5">
        <f t="shared" si="11"/>
        <v>0</v>
      </c>
      <c r="F21" s="5">
        <f t="shared" si="11"/>
        <v>0</v>
      </c>
      <c r="G21" s="5">
        <f t="shared" si="11"/>
        <v>0</v>
      </c>
      <c r="H21" s="5">
        <f t="shared" si="11"/>
        <v>0</v>
      </c>
      <c r="I21" s="5">
        <f t="shared" si="11"/>
        <v>0.2539681919730038</v>
      </c>
      <c r="J21" s="5">
        <f t="shared" si="11"/>
        <v>0</v>
      </c>
      <c r="K21" s="5">
        <f t="shared" si="11"/>
        <v>0</v>
      </c>
      <c r="L21" s="5">
        <f t="shared" si="11"/>
        <v>0</v>
      </c>
      <c r="M21" s="5">
        <f t="shared" si="11"/>
        <v>0.24606305363308287</v>
      </c>
      <c r="N21" s="5">
        <f t="shared" si="11"/>
        <v>0</v>
      </c>
      <c r="O21" s="5">
        <f t="shared" si="11"/>
        <v>0</v>
      </c>
      <c r="P21" s="5">
        <f t="shared" si="11"/>
        <v>0</v>
      </c>
      <c r="Q21" s="5">
        <f t="shared" si="11"/>
        <v>0</v>
      </c>
      <c r="R21" s="5">
        <f t="shared" si="11"/>
        <v>0</v>
      </c>
      <c r="S21" s="5">
        <f t="shared" si="2"/>
        <v>0.50003124560608669</v>
      </c>
      <c r="T21" s="5">
        <f t="shared" si="3"/>
        <v>1.9998750253854685</v>
      </c>
      <c r="U21" s="5">
        <f t="shared" si="4"/>
        <v>0.49996875439391331</v>
      </c>
      <c r="W21" s="5">
        <f>AVERAGE(T21:T23)</f>
        <v>1.3332916751284893</v>
      </c>
      <c r="Y21" s="5">
        <f>AVERAGE(U21:U23)</f>
        <v>0.16665625146463778</v>
      </c>
    </row>
    <row r="22" spans="1:25" ht="15.75" customHeight="1" x14ac:dyDescent="0.15">
      <c r="A22" s="5" t="s">
        <v>22</v>
      </c>
      <c r="B22" s="5" t="s">
        <v>33</v>
      </c>
      <c r="C22" s="5">
        <f t="shared" ref="C22:R22" si="12">(C10/$S10)^2</f>
        <v>0</v>
      </c>
      <c r="D22" s="5">
        <f t="shared" si="12"/>
        <v>0</v>
      </c>
      <c r="E22" s="5">
        <f t="shared" si="12"/>
        <v>0</v>
      </c>
      <c r="F22" s="5">
        <f t="shared" si="12"/>
        <v>0</v>
      </c>
      <c r="G22" s="5">
        <f t="shared" si="12"/>
        <v>0</v>
      </c>
      <c r="H22" s="5">
        <f t="shared" si="12"/>
        <v>0</v>
      </c>
      <c r="I22" s="5">
        <f t="shared" si="12"/>
        <v>0</v>
      </c>
      <c r="J22" s="5">
        <f t="shared" si="12"/>
        <v>0</v>
      </c>
      <c r="K22" s="5">
        <f t="shared" si="12"/>
        <v>0</v>
      </c>
      <c r="L22" s="5">
        <f t="shared" si="12"/>
        <v>0</v>
      </c>
      <c r="M22" s="5">
        <f t="shared" si="12"/>
        <v>0</v>
      </c>
      <c r="N22" s="5">
        <f t="shared" si="12"/>
        <v>0</v>
      </c>
      <c r="O22" s="5">
        <f t="shared" si="12"/>
        <v>0</v>
      </c>
      <c r="P22" s="5">
        <f t="shared" si="12"/>
        <v>1</v>
      </c>
      <c r="Q22" s="5">
        <f t="shared" si="12"/>
        <v>0</v>
      </c>
      <c r="R22" s="5">
        <f t="shared" si="12"/>
        <v>0</v>
      </c>
      <c r="S22" s="5">
        <f t="shared" si="2"/>
        <v>1</v>
      </c>
      <c r="T22" s="5">
        <f t="shared" si="3"/>
        <v>1</v>
      </c>
      <c r="U22" s="5">
        <f t="shared" si="4"/>
        <v>0</v>
      </c>
    </row>
    <row r="23" spans="1:25" ht="15.75" customHeight="1" x14ac:dyDescent="0.15">
      <c r="A23" s="5" t="s">
        <v>22</v>
      </c>
      <c r="B23" s="5" t="s">
        <v>35</v>
      </c>
      <c r="C23" s="5">
        <f t="shared" ref="C23:R23" si="13">(C11/$S11)^2</f>
        <v>0</v>
      </c>
      <c r="D23" s="5">
        <f t="shared" si="13"/>
        <v>0</v>
      </c>
      <c r="E23" s="5">
        <f t="shared" si="13"/>
        <v>0</v>
      </c>
      <c r="F23" s="5">
        <f t="shared" si="13"/>
        <v>0</v>
      </c>
      <c r="G23" s="5">
        <f t="shared" si="13"/>
        <v>0</v>
      </c>
      <c r="H23" s="5">
        <f t="shared" si="13"/>
        <v>0</v>
      </c>
      <c r="I23" s="5">
        <f t="shared" si="13"/>
        <v>0</v>
      </c>
      <c r="J23" s="5">
        <f t="shared" si="13"/>
        <v>0</v>
      </c>
      <c r="K23" s="5">
        <f t="shared" si="13"/>
        <v>0</v>
      </c>
      <c r="L23" s="5">
        <f t="shared" si="13"/>
        <v>0</v>
      </c>
      <c r="M23" s="5">
        <f t="shared" si="13"/>
        <v>0</v>
      </c>
      <c r="N23" s="5">
        <f t="shared" si="13"/>
        <v>0</v>
      </c>
      <c r="O23" s="5">
        <f t="shared" si="13"/>
        <v>0</v>
      </c>
      <c r="P23" s="5">
        <f t="shared" si="13"/>
        <v>0</v>
      </c>
      <c r="Q23" s="5">
        <f t="shared" si="13"/>
        <v>1</v>
      </c>
      <c r="R23" s="5">
        <f t="shared" si="13"/>
        <v>0</v>
      </c>
      <c r="S23" s="5">
        <f t="shared" si="2"/>
        <v>1</v>
      </c>
      <c r="T23" s="5">
        <f t="shared" si="3"/>
        <v>1</v>
      </c>
      <c r="U23" s="5">
        <f t="shared" si="4"/>
        <v>0</v>
      </c>
    </row>
    <row r="25" spans="1:25" ht="15.75" customHeight="1" x14ac:dyDescent="0.15">
      <c r="A25" s="5" t="s">
        <v>0</v>
      </c>
      <c r="B25" s="5" t="s">
        <v>1</v>
      </c>
      <c r="C25" s="5" t="s">
        <v>48</v>
      </c>
      <c r="D25" s="5" t="s">
        <v>49</v>
      </c>
      <c r="E25" s="5" t="s">
        <v>50</v>
      </c>
      <c r="F25" s="5" t="s">
        <v>51</v>
      </c>
      <c r="G25" s="5" t="s">
        <v>52</v>
      </c>
      <c r="H25" s="5" t="s">
        <v>53</v>
      </c>
      <c r="I25" s="5" t="s">
        <v>54</v>
      </c>
      <c r="J25" s="5" t="s">
        <v>55</v>
      </c>
      <c r="K25" s="5" t="s">
        <v>56</v>
      </c>
      <c r="L25" s="5" t="s">
        <v>92</v>
      </c>
      <c r="M25" s="5" t="s">
        <v>93</v>
      </c>
      <c r="N25" s="5" t="s">
        <v>94</v>
      </c>
      <c r="O25" s="5" t="s">
        <v>95</v>
      </c>
      <c r="P25" s="5" t="s">
        <v>96</v>
      </c>
      <c r="Q25" s="5" t="s">
        <v>97</v>
      </c>
      <c r="R25" s="5" t="s">
        <v>98</v>
      </c>
      <c r="S25" s="5" t="s">
        <v>65</v>
      </c>
      <c r="T25" s="5" t="s">
        <v>66</v>
      </c>
    </row>
    <row r="26" spans="1:25" ht="15.75" customHeight="1" x14ac:dyDescent="0.15">
      <c r="A26" s="5" t="s">
        <v>12</v>
      </c>
      <c r="B26" s="5" t="s">
        <v>67</v>
      </c>
      <c r="C26" s="5" t="str">
        <f t="shared" ref="C26:R26" si="14">IF(C2&gt;0,(C2/$S2)*LN(C2/$S2),"")</f>
        <v/>
      </c>
      <c r="D26" s="5" t="str">
        <f t="shared" si="14"/>
        <v/>
      </c>
      <c r="E26" s="5" t="str">
        <f t="shared" si="14"/>
        <v/>
      </c>
      <c r="F26" s="5" t="str">
        <f t="shared" si="14"/>
        <v/>
      </c>
      <c r="G26" s="5">
        <f t="shared" si="14"/>
        <v>0</v>
      </c>
      <c r="H26" s="5" t="str">
        <f t="shared" si="14"/>
        <v/>
      </c>
      <c r="I26" s="5" t="str">
        <f t="shared" si="14"/>
        <v/>
      </c>
      <c r="J26" s="5" t="str">
        <f t="shared" si="14"/>
        <v/>
      </c>
      <c r="K26" s="5" t="str">
        <f t="shared" si="14"/>
        <v/>
      </c>
      <c r="L26" s="5" t="str">
        <f t="shared" si="14"/>
        <v/>
      </c>
      <c r="M26" s="5" t="str">
        <f t="shared" si="14"/>
        <v/>
      </c>
      <c r="N26" s="5" t="str">
        <f t="shared" si="14"/>
        <v/>
      </c>
      <c r="O26" s="5" t="str">
        <f t="shared" si="14"/>
        <v/>
      </c>
      <c r="P26" s="5" t="str">
        <f t="shared" si="14"/>
        <v/>
      </c>
      <c r="Q26" s="5" t="str">
        <f t="shared" si="14"/>
        <v/>
      </c>
      <c r="R26" s="5" t="str">
        <f t="shared" si="14"/>
        <v/>
      </c>
      <c r="S26" s="5">
        <f t="shared" ref="S26:S35" si="15">-SUM(C26:R26)</f>
        <v>0</v>
      </c>
      <c r="T26" s="5">
        <f>AVERAGE(S26:S32)</f>
        <v>0.66053853073934066</v>
      </c>
    </row>
    <row r="27" spans="1:25" ht="15.75" customHeight="1" x14ac:dyDescent="0.15">
      <c r="A27" s="5" t="s">
        <v>12</v>
      </c>
      <c r="B27" s="5" t="s">
        <v>73</v>
      </c>
      <c r="C27" s="5">
        <f t="shared" ref="C27:R27" si="16">IF(C3&gt;0,(C3/$S3)*LN(C3/$S3),"")</f>
        <v>-0.36519284200742402</v>
      </c>
      <c r="D27" s="5" t="str">
        <f t="shared" si="16"/>
        <v/>
      </c>
      <c r="E27" s="5" t="str">
        <f t="shared" si="16"/>
        <v/>
      </c>
      <c r="F27" s="5" t="str">
        <f t="shared" si="16"/>
        <v/>
      </c>
      <c r="G27" s="5" t="str">
        <f t="shared" si="16"/>
        <v/>
      </c>
      <c r="H27" s="5" t="str">
        <f t="shared" si="16"/>
        <v/>
      </c>
      <c r="I27" s="5" t="str">
        <f t="shared" si="16"/>
        <v/>
      </c>
      <c r="J27" s="5">
        <f t="shared" si="16"/>
        <v>-0.26489330255136739</v>
      </c>
      <c r="K27" s="5" t="str">
        <f t="shared" si="16"/>
        <v/>
      </c>
      <c r="L27" s="5" t="str">
        <f t="shared" si="16"/>
        <v/>
      </c>
      <c r="M27" s="5" t="str">
        <f t="shared" si="16"/>
        <v/>
      </c>
      <c r="N27" s="5" t="str">
        <f t="shared" si="16"/>
        <v/>
      </c>
      <c r="O27" s="5" t="str">
        <f t="shared" si="16"/>
        <v/>
      </c>
      <c r="P27" s="5" t="str">
        <f t="shared" si="16"/>
        <v/>
      </c>
      <c r="Q27" s="5" t="str">
        <f t="shared" si="16"/>
        <v/>
      </c>
      <c r="R27" s="5" t="str">
        <f t="shared" si="16"/>
        <v/>
      </c>
      <c r="S27" s="5">
        <f t="shared" si="15"/>
        <v>0.63008614455879142</v>
      </c>
    </row>
    <row r="28" spans="1:25" ht="15.75" customHeight="1" x14ac:dyDescent="0.15">
      <c r="A28" s="5" t="s">
        <v>12</v>
      </c>
      <c r="B28" s="5" t="s">
        <v>74</v>
      </c>
      <c r="C28" s="5" t="str">
        <f t="shared" ref="C28:R28" si="17">IF(C4&gt;0,(C4/$S4)*LN(C4/$S4),"")</f>
        <v/>
      </c>
      <c r="D28" s="5" t="str">
        <f t="shared" si="17"/>
        <v/>
      </c>
      <c r="E28" s="5" t="str">
        <f t="shared" si="17"/>
        <v/>
      </c>
      <c r="F28" s="5" t="str">
        <f t="shared" si="17"/>
        <v/>
      </c>
      <c r="G28" s="5" t="str">
        <f t="shared" si="17"/>
        <v/>
      </c>
      <c r="H28" s="5" t="str">
        <f t="shared" si="17"/>
        <v/>
      </c>
      <c r="I28" s="5">
        <f t="shared" si="17"/>
        <v>-0.33423942150583869</v>
      </c>
      <c r="J28" s="5" t="str">
        <f t="shared" si="17"/>
        <v/>
      </c>
      <c r="K28" s="5" t="str">
        <f t="shared" si="17"/>
        <v/>
      </c>
      <c r="L28" s="5" t="str">
        <f t="shared" si="17"/>
        <v/>
      </c>
      <c r="M28" s="5">
        <f t="shared" si="17"/>
        <v>-0.33286226762480359</v>
      </c>
      <c r="N28" s="5">
        <f t="shared" si="17"/>
        <v>-0.341686791735553</v>
      </c>
      <c r="O28" s="5" t="str">
        <f t="shared" si="17"/>
        <v/>
      </c>
      <c r="P28" s="5" t="str">
        <f t="shared" si="17"/>
        <v/>
      </c>
      <c r="Q28" s="5" t="str">
        <f t="shared" si="17"/>
        <v/>
      </c>
      <c r="R28" s="5" t="str">
        <f t="shared" si="17"/>
        <v/>
      </c>
      <c r="S28" s="5">
        <f t="shared" si="15"/>
        <v>1.0087884808661953</v>
      </c>
    </row>
    <row r="29" spans="1:25" ht="15.75" customHeight="1" x14ac:dyDescent="0.15">
      <c r="A29" s="5" t="s">
        <v>12</v>
      </c>
      <c r="B29" s="5" t="s">
        <v>75</v>
      </c>
      <c r="C29" s="5" t="str">
        <f t="shared" ref="C29:R29" si="18">IF(C5&gt;0,(C5/$S5)*LN(C5/$S5),"")</f>
        <v/>
      </c>
      <c r="D29" s="5" t="str">
        <f t="shared" si="18"/>
        <v/>
      </c>
      <c r="E29" s="5" t="str">
        <f t="shared" si="18"/>
        <v/>
      </c>
      <c r="F29" s="5" t="str">
        <f t="shared" si="18"/>
        <v/>
      </c>
      <c r="G29" s="5" t="str">
        <f t="shared" si="18"/>
        <v/>
      </c>
      <c r="H29" s="5" t="str">
        <f t="shared" si="18"/>
        <v/>
      </c>
      <c r="I29" s="5">
        <f t="shared" si="18"/>
        <v>-0.36783544676060492</v>
      </c>
      <c r="J29" s="5" t="str">
        <f t="shared" si="18"/>
        <v/>
      </c>
      <c r="K29" s="5">
        <f t="shared" si="18"/>
        <v>-0.34422201843446293</v>
      </c>
      <c r="L29" s="5">
        <f t="shared" si="18"/>
        <v>-0.36699373268915164</v>
      </c>
      <c r="M29" s="5" t="str">
        <f t="shared" si="18"/>
        <v/>
      </c>
      <c r="N29" s="5" t="str">
        <f t="shared" si="18"/>
        <v/>
      </c>
      <c r="O29" s="5" t="str">
        <f t="shared" si="18"/>
        <v/>
      </c>
      <c r="P29" s="5" t="str">
        <f t="shared" si="18"/>
        <v/>
      </c>
      <c r="Q29" s="5" t="str">
        <f t="shared" si="18"/>
        <v/>
      </c>
      <c r="R29" s="5" t="str">
        <f t="shared" si="18"/>
        <v/>
      </c>
      <c r="S29" s="5">
        <f t="shared" si="15"/>
        <v>1.0790511978842194</v>
      </c>
    </row>
    <row r="30" spans="1:25" ht="15.75" customHeight="1" x14ac:dyDescent="0.15">
      <c r="A30" s="5" t="s">
        <v>12</v>
      </c>
      <c r="B30" s="5" t="s">
        <v>34</v>
      </c>
      <c r="C30" s="5" t="str">
        <f t="shared" ref="C30:R30" si="19">IF(C6&gt;0,(C6/$S6)*LN(C6/$S6),"")</f>
        <v/>
      </c>
      <c r="D30" s="5" t="str">
        <f t="shared" si="19"/>
        <v/>
      </c>
      <c r="E30" s="5" t="str">
        <f t="shared" si="19"/>
        <v/>
      </c>
      <c r="F30" s="5" t="str">
        <f t="shared" si="19"/>
        <v/>
      </c>
      <c r="G30" s="5" t="str">
        <f t="shared" si="19"/>
        <v/>
      </c>
      <c r="H30" s="5">
        <f t="shared" si="19"/>
        <v>0</v>
      </c>
      <c r="I30" s="5" t="str">
        <f t="shared" si="19"/>
        <v/>
      </c>
      <c r="J30" s="5" t="str">
        <f t="shared" si="19"/>
        <v/>
      </c>
      <c r="K30" s="5" t="str">
        <f t="shared" si="19"/>
        <v/>
      </c>
      <c r="L30" s="5" t="str">
        <f t="shared" si="19"/>
        <v/>
      </c>
      <c r="M30" s="5" t="str">
        <f t="shared" si="19"/>
        <v/>
      </c>
      <c r="N30" s="5" t="str">
        <f t="shared" si="19"/>
        <v/>
      </c>
      <c r="O30" s="5" t="str">
        <f t="shared" si="19"/>
        <v/>
      </c>
      <c r="P30" s="5" t="str">
        <f t="shared" si="19"/>
        <v/>
      </c>
      <c r="Q30" s="5" t="str">
        <f t="shared" si="19"/>
        <v/>
      </c>
      <c r="R30" s="5" t="str">
        <f t="shared" si="19"/>
        <v/>
      </c>
      <c r="S30" s="5">
        <f t="shared" si="15"/>
        <v>0</v>
      </c>
    </row>
    <row r="31" spans="1:25" ht="15.75" customHeight="1" x14ac:dyDescent="0.15">
      <c r="A31" s="5" t="s">
        <v>12</v>
      </c>
      <c r="B31" s="5" t="s">
        <v>29</v>
      </c>
      <c r="C31" s="5" t="str">
        <f t="shared" ref="C31:R31" si="20">IF(C7&gt;0,(C7/$S7)*LN(C7/$S7),"")</f>
        <v/>
      </c>
      <c r="D31" s="5">
        <f t="shared" si="20"/>
        <v>-0.32016574117654045</v>
      </c>
      <c r="E31" s="5">
        <f t="shared" si="20"/>
        <v>-0.17123712317869427</v>
      </c>
      <c r="F31" s="5">
        <f t="shared" si="20"/>
        <v>-0.36787937616613314</v>
      </c>
      <c r="G31" s="5" t="str">
        <f t="shared" si="20"/>
        <v/>
      </c>
      <c r="H31" s="5" t="str">
        <f t="shared" si="20"/>
        <v/>
      </c>
      <c r="I31" s="5" t="str">
        <f t="shared" si="20"/>
        <v/>
      </c>
      <c r="J31" s="5" t="str">
        <f t="shared" si="20"/>
        <v/>
      </c>
      <c r="K31" s="5" t="str">
        <f t="shared" si="20"/>
        <v/>
      </c>
      <c r="L31" s="5" t="str">
        <f t="shared" si="20"/>
        <v/>
      </c>
      <c r="M31" s="5" t="str">
        <f t="shared" si="20"/>
        <v/>
      </c>
      <c r="N31" s="5" t="str">
        <f t="shared" si="20"/>
        <v/>
      </c>
      <c r="O31" s="5" t="str">
        <f t="shared" si="20"/>
        <v/>
      </c>
      <c r="P31" s="5" t="str">
        <f t="shared" si="20"/>
        <v/>
      </c>
      <c r="Q31" s="5" t="str">
        <f t="shared" si="20"/>
        <v/>
      </c>
      <c r="R31" s="5" t="str">
        <f t="shared" si="20"/>
        <v/>
      </c>
      <c r="S31" s="5">
        <f t="shared" si="15"/>
        <v>0.85928224052136781</v>
      </c>
    </row>
    <row r="32" spans="1:25" ht="15.75" customHeight="1" x14ac:dyDescent="0.15">
      <c r="A32" s="5" t="s">
        <v>12</v>
      </c>
      <c r="B32" s="5" t="s">
        <v>70</v>
      </c>
      <c r="C32" s="5" t="str">
        <f t="shared" ref="C32:R32" si="21">IF(C8&gt;0,(C8/$S8)*LN(C8/$S8),"")</f>
        <v/>
      </c>
      <c r="D32" s="5" t="str">
        <f t="shared" si="21"/>
        <v/>
      </c>
      <c r="E32" s="5" t="str">
        <f t="shared" si="21"/>
        <v/>
      </c>
      <c r="F32" s="5" t="str">
        <f t="shared" si="21"/>
        <v/>
      </c>
      <c r="G32" s="5" t="str">
        <f t="shared" si="21"/>
        <v/>
      </c>
      <c r="H32" s="5" t="str">
        <f t="shared" si="21"/>
        <v/>
      </c>
      <c r="I32" s="5" t="str">
        <f t="shared" si="21"/>
        <v/>
      </c>
      <c r="J32" s="5">
        <f t="shared" si="21"/>
        <v>-0.36041342942947946</v>
      </c>
      <c r="K32" s="5" t="str">
        <f t="shared" si="21"/>
        <v/>
      </c>
      <c r="L32" s="5" t="str">
        <f t="shared" si="21"/>
        <v/>
      </c>
      <c r="M32" s="5" t="str">
        <f t="shared" si="21"/>
        <v/>
      </c>
      <c r="N32" s="5" t="str">
        <f t="shared" si="21"/>
        <v/>
      </c>
      <c r="O32" s="5">
        <f t="shared" si="21"/>
        <v>-0.33423942150583869</v>
      </c>
      <c r="P32" s="5" t="str">
        <f t="shared" si="21"/>
        <v/>
      </c>
      <c r="Q32" s="5" t="str">
        <f t="shared" si="21"/>
        <v/>
      </c>
      <c r="R32" s="5">
        <f t="shared" si="21"/>
        <v>-0.35190880040949263</v>
      </c>
      <c r="S32" s="5">
        <f t="shared" si="15"/>
        <v>1.0465616513448108</v>
      </c>
    </row>
    <row r="33" spans="1:20" ht="15.75" customHeight="1" x14ac:dyDescent="0.15">
      <c r="A33" s="5" t="s">
        <v>22</v>
      </c>
      <c r="B33" s="5" t="s">
        <v>72</v>
      </c>
      <c r="C33" s="5" t="str">
        <f t="shared" ref="C33:R33" si="22">IF(C9&gt;0,(C9/$S9)*LN(C9/$S9),"")</f>
        <v/>
      </c>
      <c r="D33" s="5" t="str">
        <f t="shared" si="22"/>
        <v/>
      </c>
      <c r="E33" s="5" t="str">
        <f t="shared" si="22"/>
        <v/>
      </c>
      <c r="F33" s="5" t="str">
        <f t="shared" si="22"/>
        <v/>
      </c>
      <c r="G33" s="5" t="str">
        <f t="shared" si="22"/>
        <v/>
      </c>
      <c r="H33" s="5" t="str">
        <f t="shared" si="22"/>
        <v/>
      </c>
      <c r="I33" s="5">
        <f t="shared" si="22"/>
        <v>-0.34534515148795464</v>
      </c>
      <c r="J33" s="5" t="str">
        <f t="shared" si="22"/>
        <v/>
      </c>
      <c r="K33" s="5" t="str">
        <f t="shared" si="22"/>
        <v/>
      </c>
      <c r="L33" s="5" t="str">
        <f t="shared" si="22"/>
        <v/>
      </c>
      <c r="M33" s="5">
        <f t="shared" si="22"/>
        <v>-0.34777078314046656</v>
      </c>
      <c r="N33" s="5" t="str">
        <f t="shared" si="22"/>
        <v/>
      </c>
      <c r="O33" s="5" t="str">
        <f t="shared" si="22"/>
        <v/>
      </c>
      <c r="P33" s="5" t="str">
        <f t="shared" si="22"/>
        <v/>
      </c>
      <c r="Q33" s="5" t="str">
        <f t="shared" si="22"/>
        <v/>
      </c>
      <c r="R33" s="5" t="str">
        <f t="shared" si="22"/>
        <v/>
      </c>
      <c r="S33" s="5">
        <f t="shared" si="15"/>
        <v>0.69311593462842125</v>
      </c>
      <c r="T33" s="5">
        <f>AVERAGE(S33:S35)</f>
        <v>0.23103864487614043</v>
      </c>
    </row>
    <row r="34" spans="1:20" ht="15.75" customHeight="1" x14ac:dyDescent="0.15">
      <c r="A34" s="5" t="s">
        <v>22</v>
      </c>
      <c r="B34" s="5" t="s">
        <v>33</v>
      </c>
      <c r="C34" s="5" t="str">
        <f t="shared" ref="C34:R34" si="23">IF(C10&gt;0,(C10/$S10)*LN(C10/$S10),"")</f>
        <v/>
      </c>
      <c r="D34" s="5" t="str">
        <f t="shared" si="23"/>
        <v/>
      </c>
      <c r="E34" s="5" t="str">
        <f t="shared" si="23"/>
        <v/>
      </c>
      <c r="F34" s="5" t="str">
        <f t="shared" si="23"/>
        <v/>
      </c>
      <c r="G34" s="5" t="str">
        <f t="shared" si="23"/>
        <v/>
      </c>
      <c r="H34" s="5" t="str">
        <f t="shared" si="23"/>
        <v/>
      </c>
      <c r="I34" s="5" t="str">
        <f t="shared" si="23"/>
        <v/>
      </c>
      <c r="J34" s="5" t="str">
        <f t="shared" si="23"/>
        <v/>
      </c>
      <c r="K34" s="5" t="str">
        <f t="shared" si="23"/>
        <v/>
      </c>
      <c r="L34" s="5" t="str">
        <f t="shared" si="23"/>
        <v/>
      </c>
      <c r="M34" s="5" t="str">
        <f t="shared" si="23"/>
        <v/>
      </c>
      <c r="N34" s="5" t="str">
        <f t="shared" si="23"/>
        <v/>
      </c>
      <c r="O34" s="5" t="str">
        <f t="shared" si="23"/>
        <v/>
      </c>
      <c r="P34" s="5">
        <f t="shared" si="23"/>
        <v>0</v>
      </c>
      <c r="Q34" s="5" t="str">
        <f t="shared" si="23"/>
        <v/>
      </c>
      <c r="R34" s="5" t="str">
        <f t="shared" si="23"/>
        <v/>
      </c>
      <c r="S34" s="5">
        <f t="shared" si="15"/>
        <v>0</v>
      </c>
    </row>
    <row r="35" spans="1:20" ht="15.75" customHeight="1" x14ac:dyDescent="0.15">
      <c r="A35" s="5" t="s">
        <v>22</v>
      </c>
      <c r="B35" s="5" t="s">
        <v>35</v>
      </c>
      <c r="C35" s="5" t="str">
        <f t="shared" ref="C35:R35" si="24">IF(C11&gt;0,(C11/$S11)*LN(C11/$S11),"")</f>
        <v/>
      </c>
      <c r="D35" s="5" t="str">
        <f t="shared" si="24"/>
        <v/>
      </c>
      <c r="E35" s="5" t="str">
        <f t="shared" si="24"/>
        <v/>
      </c>
      <c r="F35" s="5" t="str">
        <f t="shared" si="24"/>
        <v/>
      </c>
      <c r="G35" s="5" t="str">
        <f t="shared" si="24"/>
        <v/>
      </c>
      <c r="H35" s="5" t="str">
        <f t="shared" si="24"/>
        <v/>
      </c>
      <c r="I35" s="5" t="str">
        <f t="shared" si="24"/>
        <v/>
      </c>
      <c r="J35" s="5" t="str">
        <f t="shared" si="24"/>
        <v/>
      </c>
      <c r="K35" s="5" t="str">
        <f t="shared" si="24"/>
        <v/>
      </c>
      <c r="L35" s="5" t="str">
        <f t="shared" si="24"/>
        <v/>
      </c>
      <c r="M35" s="5" t="str">
        <f t="shared" si="24"/>
        <v/>
      </c>
      <c r="N35" s="5" t="str">
        <f t="shared" si="24"/>
        <v/>
      </c>
      <c r="O35" s="5" t="str">
        <f t="shared" si="24"/>
        <v/>
      </c>
      <c r="P35" s="5" t="str">
        <f t="shared" si="24"/>
        <v/>
      </c>
      <c r="Q35" s="5">
        <f t="shared" si="24"/>
        <v>0</v>
      </c>
      <c r="R35" s="5" t="str">
        <f t="shared" si="24"/>
        <v/>
      </c>
      <c r="S35" s="5">
        <f t="shared" si="1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ADB67C21566242B7376AD27853ACB4" ma:contentTypeVersion="9" ma:contentTypeDescription="Create a new document." ma:contentTypeScope="" ma:versionID="bcd08ae7a097dc935cd1405735e92793">
  <xsd:schema xmlns:xsd="http://www.w3.org/2001/XMLSchema" xmlns:xs="http://www.w3.org/2001/XMLSchema" xmlns:p="http://schemas.microsoft.com/office/2006/metadata/properties" xmlns:ns2="904722af-060f-41b1-b483-0af08ad96a1e" xmlns:ns3="44b2e9e5-bef6-45c0-9e30-c193428f6736" targetNamespace="http://schemas.microsoft.com/office/2006/metadata/properties" ma:root="true" ma:fieldsID="2b2af146ec56471c0481dc63c90b5533" ns2:_="" ns3:_="">
    <xsd:import namespace="904722af-060f-41b1-b483-0af08ad96a1e"/>
    <xsd:import namespace="44b2e9e5-bef6-45c0-9e30-c193428f6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722af-060f-41b1-b483-0af08ad96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2e9e5-bef6-45c0-9e30-c193428f673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71A2DA-61AE-47A8-99D0-4623FC6B6C73}"/>
</file>

<file path=customXml/itemProps2.xml><?xml version="1.0" encoding="utf-8"?>
<ds:datastoreItem xmlns:ds="http://schemas.openxmlformats.org/officeDocument/2006/customXml" ds:itemID="{CBD13B27-7835-4C19-93C8-6893DCE6D4EB}"/>
</file>

<file path=customXml/itemProps3.xml><?xml version="1.0" encoding="utf-8"?>
<ds:datastoreItem xmlns:ds="http://schemas.openxmlformats.org/officeDocument/2006/customXml" ds:itemID="{E1EC8EE3-72CF-40B3-9C50-F1330C23F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NA</vt:lpstr>
      <vt:lpstr>NA Values</vt:lpstr>
      <vt:lpstr>Pivot Table 1</vt:lpstr>
      <vt:lpstr>NA Community Data</vt:lpstr>
      <vt:lpstr>EMB-PEA</vt:lpstr>
      <vt:lpstr>EMB-PEA Values</vt:lpstr>
      <vt:lpstr>Pivot Table 3</vt:lpstr>
      <vt:lpstr>EMB-PEA Community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Lawrence Blumer</cp:lastModifiedBy>
  <dcterms:created xsi:type="dcterms:W3CDTF">2023-05-17T20:54:50Z</dcterms:created>
  <dcterms:modified xsi:type="dcterms:W3CDTF">2023-05-17T20:54:50Z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0x0101004DADB67C21566242B7376AD27853ACB4</vt:lpwstr>
  </property>
</Properties>
</file>